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rka\OneDrive\výkresy\"/>
    </mc:Choice>
  </mc:AlternateContent>
  <xr:revisionPtr revIDLastSave="16" documentId="8_{82AC2B1E-DAB9-45D5-9511-340B1BB42336}" xr6:coauthVersionLast="28" xr6:coauthVersionMax="28" xr10:uidLastSave="{ED561D5A-9C3F-4F98-8A72-607D9C4DB3D4}"/>
  <bookViews>
    <workbookView xWindow="0" yWindow="0" windowWidth="14250" windowHeight="11175" tabRatio="958" xr2:uid="{266CA71D-1B31-42A4-BED4-B7620663391F}"/>
  </bookViews>
  <sheets>
    <sheet name="Stavba" sheetId="1" r:id="rId1"/>
    <sheet name="01 01 KL" sheetId="2" r:id="rId2"/>
    <sheet name="01 01 Rek" sheetId="3" r:id="rId3"/>
    <sheet name="01 01 Pol" sheetId="4" r:id="rId4"/>
    <sheet name="02 02 KL" sheetId="5" r:id="rId5"/>
    <sheet name="02 02 Rek" sheetId="6" r:id="rId6"/>
    <sheet name="02 02 Pol" sheetId="7" r:id="rId7"/>
    <sheet name="03 03 KL" sheetId="8" r:id="rId8"/>
    <sheet name="03 03 Rek" sheetId="9" r:id="rId9"/>
    <sheet name="03 03 Pol" sheetId="10" r:id="rId10"/>
    <sheet name="04 04 KL" sheetId="11" r:id="rId11"/>
    <sheet name="04 04 Rek" sheetId="12" r:id="rId12"/>
    <sheet name="04 04 Pol" sheetId="13" r:id="rId13"/>
    <sheet name="05 05 KL" sheetId="14" r:id="rId14"/>
    <sheet name="05 05 Rek" sheetId="15" r:id="rId15"/>
    <sheet name="05 05 Pol" sheetId="16" r:id="rId16"/>
    <sheet name="06 06 KL" sheetId="17" r:id="rId17"/>
    <sheet name="06 06 Rek" sheetId="18" r:id="rId18"/>
    <sheet name="06 06 Pol" sheetId="19" r:id="rId19"/>
  </sheets>
  <definedNames>
    <definedName name="CelkemObjekty" localSheetId="0">Stavba!$F$36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'01 01 Pol'!$1:$6</definedName>
    <definedName name="_xlnm.Print_Titles" localSheetId="2">'01 01 Rek'!$1:$6</definedName>
    <definedName name="_xlnm.Print_Titles" localSheetId="6">'02 02 Pol'!$1:$6</definedName>
    <definedName name="_xlnm.Print_Titles" localSheetId="5">'02 02 Rek'!$1:$6</definedName>
    <definedName name="_xlnm.Print_Titles" localSheetId="9">'03 03 Pol'!$1:$6</definedName>
    <definedName name="_xlnm.Print_Titles" localSheetId="8">'03 03 Rek'!$1:$6</definedName>
    <definedName name="_xlnm.Print_Titles" localSheetId="12">'04 04 Pol'!$1:$6</definedName>
    <definedName name="_xlnm.Print_Titles" localSheetId="11">'04 04 Rek'!$1:$6</definedName>
    <definedName name="_xlnm.Print_Titles" localSheetId="15">'05 05 Pol'!$1:$6</definedName>
    <definedName name="_xlnm.Print_Titles" localSheetId="14">'05 05 Rek'!$1:$6</definedName>
    <definedName name="_xlnm.Print_Titles" localSheetId="18">'06 06 Pol'!$1:$6</definedName>
    <definedName name="_xlnm.Print_Titles" localSheetId="17">'06 06 Rek'!$1:$6</definedName>
    <definedName name="Objednatel" localSheetId="0">Stavba!$D$11</definedName>
    <definedName name="Objekt" localSheetId="0">Stavba!$B$29</definedName>
    <definedName name="_xlnm.Print_Area" localSheetId="1">'01 01 KL'!$A$1:$G$45</definedName>
    <definedName name="_xlnm.Print_Area" localSheetId="3">'01 01 Pol'!$A$1:$K$248</definedName>
    <definedName name="_xlnm.Print_Area" localSheetId="2">'01 01 Rek'!$A$1:$I$36</definedName>
    <definedName name="_xlnm.Print_Area" localSheetId="4">'02 02 KL'!$A$1:$G$45</definedName>
    <definedName name="_xlnm.Print_Area" localSheetId="6">'02 02 Pol'!$A$1:$K$124</definedName>
    <definedName name="_xlnm.Print_Area" localSheetId="5">'02 02 Rek'!$A$1:$I$28</definedName>
    <definedName name="_xlnm.Print_Area" localSheetId="7">'03 03 KL'!$A$1:$G$45</definedName>
    <definedName name="_xlnm.Print_Area" localSheetId="9">'03 03 Pol'!$A$1:$K$40</definedName>
    <definedName name="_xlnm.Print_Area" localSheetId="8">'03 03 Rek'!$A$1:$I$25</definedName>
    <definedName name="_xlnm.Print_Area" localSheetId="10">'04 04 KL'!$A$1:$G$45</definedName>
    <definedName name="_xlnm.Print_Area" localSheetId="12">'04 04 Pol'!$A$1:$K$342</definedName>
    <definedName name="_xlnm.Print_Area" localSheetId="11">'04 04 Rek'!$A$1:$I$35</definedName>
    <definedName name="_xlnm.Print_Area" localSheetId="13">'05 05 KL'!$A$1:$G$45</definedName>
    <definedName name="_xlnm.Print_Area" localSheetId="15">'05 05 Pol'!$A$1:$K$175</definedName>
    <definedName name="_xlnm.Print_Area" localSheetId="14">'05 05 Rek'!$A$1:$I$28</definedName>
    <definedName name="_xlnm.Print_Area" localSheetId="16">'06 06 KL'!$A$1:$G$45</definedName>
    <definedName name="_xlnm.Print_Area" localSheetId="18">'06 06 Pol'!$A$1:$K$35</definedName>
    <definedName name="_xlnm.Print_Area" localSheetId="17">'06 06 Rek'!$A$1:$I$25</definedName>
    <definedName name="_xlnm.Print_Area" localSheetId="0">Stavba!$B$1:$J$98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lin" localSheetId="12" hidden="1">0</definedName>
    <definedName name="solver_lin" localSheetId="15" hidden="1">0</definedName>
    <definedName name="solver_lin" localSheetId="18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num" localSheetId="12" hidden="1">0</definedName>
    <definedName name="solver_num" localSheetId="15" hidden="1">0</definedName>
    <definedName name="solver_num" localSheetId="18" hidden="1">0</definedName>
    <definedName name="solver_opt" localSheetId="3" hidden="1">'01 01 Pol'!#REF!</definedName>
    <definedName name="solver_opt" localSheetId="6" hidden="1">'02 02 Pol'!#REF!</definedName>
    <definedName name="solver_opt" localSheetId="9" hidden="1">'03 03 Pol'!#REF!</definedName>
    <definedName name="solver_opt" localSheetId="12" hidden="1">'04 04 Pol'!#REF!</definedName>
    <definedName name="solver_opt" localSheetId="15" hidden="1">'05 05 Pol'!#REF!</definedName>
    <definedName name="solver_opt" localSheetId="18" hidden="1">'06 06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typ" localSheetId="12" hidden="1">1</definedName>
    <definedName name="solver_typ" localSheetId="15" hidden="1">1</definedName>
    <definedName name="solver_typ" localSheetId="18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lver_val" localSheetId="12" hidden="1">0</definedName>
    <definedName name="solver_val" localSheetId="15" hidden="1">0</definedName>
    <definedName name="solver_val" localSheetId="18" hidden="1">0</definedName>
    <definedName name="SoucetDilu" localSheetId="0">Stavba!$F$79:$J$79</definedName>
    <definedName name="StavbaCelkem" localSheetId="0">Stavba!$H$36</definedName>
    <definedName name="Zhotovitel" localSheetId="0">Stavba!$D$7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8" l="1"/>
  <c r="I23" i="18"/>
  <c r="D21" i="17"/>
  <c r="I22" i="18"/>
  <c r="G21" i="17" s="1"/>
  <c r="D20" i="17"/>
  <c r="I21" i="18"/>
  <c r="G20" i="17" s="1"/>
  <c r="D19" i="17"/>
  <c r="I20" i="18"/>
  <c r="G19" i="17" s="1"/>
  <c r="G18" i="17"/>
  <c r="D18" i="17"/>
  <c r="I19" i="18"/>
  <c r="G17" i="17"/>
  <c r="D17" i="17"/>
  <c r="I18" i="18"/>
  <c r="D16" i="17"/>
  <c r="I17" i="18"/>
  <c r="G16" i="17" s="1"/>
  <c r="D15" i="17"/>
  <c r="I16" i="18"/>
  <c r="G15" i="17" s="1"/>
  <c r="BE34" i="19"/>
  <c r="BD34" i="19"/>
  <c r="BC34" i="19"/>
  <c r="BB34" i="19"/>
  <c r="BA34" i="19"/>
  <c r="K34" i="19"/>
  <c r="I34" i="19"/>
  <c r="G34" i="19"/>
  <c r="BE33" i="19"/>
  <c r="BD33" i="19"/>
  <c r="BC33" i="19"/>
  <c r="BB33" i="19"/>
  <c r="BA33" i="19"/>
  <c r="K33" i="19"/>
  <c r="I33" i="19"/>
  <c r="G33" i="19"/>
  <c r="BE32" i="19"/>
  <c r="BD32" i="19"/>
  <c r="BC32" i="19"/>
  <c r="BB32" i="19"/>
  <c r="BA32" i="19"/>
  <c r="K32" i="19"/>
  <c r="I32" i="19"/>
  <c r="G32" i="19"/>
  <c r="BE29" i="19"/>
  <c r="BD29" i="19"/>
  <c r="BC29" i="19"/>
  <c r="BB29" i="19"/>
  <c r="BA29" i="19"/>
  <c r="K29" i="19"/>
  <c r="I29" i="19"/>
  <c r="G29" i="19"/>
  <c r="BE28" i="19"/>
  <c r="BD28" i="19"/>
  <c r="BC28" i="19"/>
  <c r="BB28" i="19"/>
  <c r="BA28" i="19"/>
  <c r="K28" i="19"/>
  <c r="I28" i="19"/>
  <c r="G28" i="19"/>
  <c r="BE25" i="19"/>
  <c r="BE35" i="19" s="1"/>
  <c r="I10" i="18" s="1"/>
  <c r="BD25" i="19"/>
  <c r="BC25" i="19"/>
  <c r="BC35" i="19" s="1"/>
  <c r="G10" i="18" s="1"/>
  <c r="BB25" i="19"/>
  <c r="BA25" i="19"/>
  <c r="BA35" i="19" s="1"/>
  <c r="E10" i="18" s="1"/>
  <c r="K25" i="19"/>
  <c r="I25" i="19"/>
  <c r="I35" i="19" s="1"/>
  <c r="G25" i="19"/>
  <c r="B10" i="18"/>
  <c r="A10" i="18"/>
  <c r="BD35" i="19"/>
  <c r="H10" i="18" s="1"/>
  <c r="BB35" i="19"/>
  <c r="F10" i="18" s="1"/>
  <c r="K35" i="19"/>
  <c r="G35" i="19"/>
  <c r="BE22" i="19"/>
  <c r="BC22" i="19"/>
  <c r="BB22" i="19"/>
  <c r="BA22" i="19"/>
  <c r="K22" i="19"/>
  <c r="I22" i="19"/>
  <c r="G22" i="19"/>
  <c r="BD22" i="19" s="1"/>
  <c r="BE19" i="19"/>
  <c r="BC19" i="19"/>
  <c r="BB19" i="19"/>
  <c r="BA19" i="19"/>
  <c r="K19" i="19"/>
  <c r="I19" i="19"/>
  <c r="G19" i="19"/>
  <c r="BD19" i="19" s="1"/>
  <c r="BE16" i="19"/>
  <c r="BC16" i="19"/>
  <c r="BB16" i="19"/>
  <c r="BB23" i="19" s="1"/>
  <c r="F9" i="18" s="1"/>
  <c r="BA16" i="19"/>
  <c r="K16" i="19"/>
  <c r="K23" i="19" s="1"/>
  <c r="I16" i="19"/>
  <c r="G16" i="19"/>
  <c r="BD16" i="19" s="1"/>
  <c r="B9" i="18"/>
  <c r="A9" i="18"/>
  <c r="BE23" i="19"/>
  <c r="I9" i="18" s="1"/>
  <c r="BC23" i="19"/>
  <c r="G9" i="18" s="1"/>
  <c r="BA23" i="19"/>
  <c r="E9" i="18" s="1"/>
  <c r="I23" i="19"/>
  <c r="BE13" i="19"/>
  <c r="BD13" i="19"/>
  <c r="BC13" i="19"/>
  <c r="BB13" i="19"/>
  <c r="BA13" i="19"/>
  <c r="K13" i="19"/>
  <c r="I13" i="19"/>
  <c r="G13" i="19"/>
  <c r="BE12" i="19"/>
  <c r="BD12" i="19"/>
  <c r="BC12" i="19"/>
  <c r="BB12" i="19"/>
  <c r="BA12" i="19"/>
  <c r="K12" i="19"/>
  <c r="I12" i="19"/>
  <c r="G12" i="19"/>
  <c r="BE11" i="19"/>
  <c r="BE14" i="19" s="1"/>
  <c r="I8" i="18" s="1"/>
  <c r="BD11" i="19"/>
  <c r="BC11" i="19"/>
  <c r="BC14" i="19" s="1"/>
  <c r="G8" i="18" s="1"/>
  <c r="BB11" i="19"/>
  <c r="BA11" i="19"/>
  <c r="BA14" i="19" s="1"/>
  <c r="E8" i="18" s="1"/>
  <c r="K11" i="19"/>
  <c r="I11" i="19"/>
  <c r="I14" i="19" s="1"/>
  <c r="G11" i="19"/>
  <c r="B8" i="18"/>
  <c r="A8" i="18"/>
  <c r="BD14" i="19"/>
  <c r="H8" i="18" s="1"/>
  <c r="BB14" i="19"/>
  <c r="F8" i="18" s="1"/>
  <c r="K14" i="19"/>
  <c r="G14" i="19"/>
  <c r="BE8" i="19"/>
  <c r="BD8" i="19"/>
  <c r="BD9" i="19" s="1"/>
  <c r="H7" i="18" s="1"/>
  <c r="BC8" i="19"/>
  <c r="BB8" i="19"/>
  <c r="BB9" i="19" s="1"/>
  <c r="F7" i="18" s="1"/>
  <c r="K8" i="19"/>
  <c r="K9" i="19" s="1"/>
  <c r="I8" i="19"/>
  <c r="G8" i="19"/>
  <c r="G9" i="19" s="1"/>
  <c r="B7" i="18"/>
  <c r="A7" i="18"/>
  <c r="BE9" i="19"/>
  <c r="I7" i="18" s="1"/>
  <c r="BC9" i="19"/>
  <c r="G7" i="18" s="1"/>
  <c r="I9" i="19"/>
  <c r="E4" i="19"/>
  <c r="F3" i="19"/>
  <c r="G23" i="17"/>
  <c r="F33" i="17"/>
  <c r="C33" i="17"/>
  <c r="C31" i="17"/>
  <c r="G7" i="17"/>
  <c r="H27" i="15"/>
  <c r="I26" i="15"/>
  <c r="D21" i="14"/>
  <c r="I25" i="15"/>
  <c r="G21" i="14" s="1"/>
  <c r="D20" i="14"/>
  <c r="I24" i="15"/>
  <c r="G20" i="14" s="1"/>
  <c r="D19" i="14"/>
  <c r="I23" i="15"/>
  <c r="G19" i="14" s="1"/>
  <c r="G18" i="14"/>
  <c r="D18" i="14"/>
  <c r="I22" i="15"/>
  <c r="D17" i="14"/>
  <c r="I21" i="15"/>
  <c r="G17" i="14" s="1"/>
  <c r="D16" i="14"/>
  <c r="I20" i="15"/>
  <c r="G16" i="14" s="1"/>
  <c r="D15" i="14"/>
  <c r="I19" i="15"/>
  <c r="G15" i="14" s="1"/>
  <c r="BE174" i="16"/>
  <c r="BD174" i="16"/>
  <c r="BC174" i="16"/>
  <c r="BB174" i="16"/>
  <c r="BA174" i="16"/>
  <c r="K174" i="16"/>
  <c r="I174" i="16"/>
  <c r="G174" i="16"/>
  <c r="BE173" i="16"/>
  <c r="BD173" i="16"/>
  <c r="BC173" i="16"/>
  <c r="BB173" i="16"/>
  <c r="BA173" i="16"/>
  <c r="K173" i="16"/>
  <c r="I173" i="16"/>
  <c r="G173" i="16"/>
  <c r="BE172" i="16"/>
  <c r="BD172" i="16"/>
  <c r="BC172" i="16"/>
  <c r="BB172" i="16"/>
  <c r="K172" i="16"/>
  <c r="I172" i="16"/>
  <c r="G172" i="16"/>
  <c r="BA172" i="16" s="1"/>
  <c r="BA175" i="16" s="1"/>
  <c r="E13" i="15" s="1"/>
  <c r="BE171" i="16"/>
  <c r="BD171" i="16"/>
  <c r="BC171" i="16"/>
  <c r="BB171" i="16"/>
  <c r="BA171" i="16"/>
  <c r="K171" i="16"/>
  <c r="I171" i="16"/>
  <c r="G171" i="16"/>
  <c r="BE170" i="16"/>
  <c r="BD170" i="16"/>
  <c r="BC170" i="16"/>
  <c r="BB170" i="16"/>
  <c r="BA170" i="16"/>
  <c r="K170" i="16"/>
  <c r="I170" i="16"/>
  <c r="G170" i="16"/>
  <c r="BE169" i="16"/>
  <c r="BD169" i="16"/>
  <c r="BC169" i="16"/>
  <c r="BC175" i="16" s="1"/>
  <c r="G13" i="15" s="1"/>
  <c r="BB169" i="16"/>
  <c r="BA169" i="16"/>
  <c r="K169" i="16"/>
  <c r="I169" i="16"/>
  <c r="I175" i="16" s="1"/>
  <c r="G169" i="16"/>
  <c r="B13" i="15"/>
  <c r="A13" i="15"/>
  <c r="BE175" i="16"/>
  <c r="I13" i="15" s="1"/>
  <c r="BD175" i="16"/>
  <c r="H13" i="15" s="1"/>
  <c r="BB175" i="16"/>
  <c r="F13" i="15" s="1"/>
  <c r="K175" i="16"/>
  <c r="G175" i="16"/>
  <c r="BE166" i="16"/>
  <c r="BD166" i="16"/>
  <c r="BC166" i="16"/>
  <c r="BA166" i="16"/>
  <c r="K166" i="16"/>
  <c r="I166" i="16"/>
  <c r="G166" i="16"/>
  <c r="BB166" i="16" s="1"/>
  <c r="BE165" i="16"/>
  <c r="BD165" i="16"/>
  <c r="BC165" i="16"/>
  <c r="BA165" i="16"/>
  <c r="K165" i="16"/>
  <c r="I165" i="16"/>
  <c r="G165" i="16"/>
  <c r="BB165" i="16" s="1"/>
  <c r="BE164" i="16"/>
  <c r="BD164" i="16"/>
  <c r="BC164" i="16"/>
  <c r="BB164" i="16"/>
  <c r="BA164" i="16"/>
  <c r="K164" i="16"/>
  <c r="I164" i="16"/>
  <c r="G164" i="16"/>
  <c r="BE161" i="16"/>
  <c r="BD161" i="16"/>
  <c r="BC161" i="16"/>
  <c r="BB161" i="16"/>
  <c r="BA161" i="16"/>
  <c r="K161" i="16"/>
  <c r="I161" i="16"/>
  <c r="G161" i="16"/>
  <c r="BE158" i="16"/>
  <c r="BD158" i="16"/>
  <c r="BC158" i="16"/>
  <c r="BA158" i="16"/>
  <c r="K158" i="16"/>
  <c r="I158" i="16"/>
  <c r="G158" i="16"/>
  <c r="G167" i="16" s="1"/>
  <c r="B12" i="15"/>
  <c r="A12" i="15"/>
  <c r="BE167" i="16"/>
  <c r="I12" i="15" s="1"/>
  <c r="BD167" i="16"/>
  <c r="H12" i="15" s="1"/>
  <c r="BC167" i="16"/>
  <c r="G12" i="15" s="1"/>
  <c r="BA167" i="16"/>
  <c r="E12" i="15" s="1"/>
  <c r="K167" i="16"/>
  <c r="I167" i="16"/>
  <c r="BE155" i="16"/>
  <c r="BD155" i="16"/>
  <c r="BC155" i="16"/>
  <c r="BA155" i="16"/>
  <c r="K155" i="16"/>
  <c r="I155" i="16"/>
  <c r="G155" i="16"/>
  <c r="BB155" i="16" s="1"/>
  <c r="BE154" i="16"/>
  <c r="BD154" i="16"/>
  <c r="BC154" i="16"/>
  <c r="BA154" i="16"/>
  <c r="K154" i="16"/>
  <c r="I154" i="16"/>
  <c r="G154" i="16"/>
  <c r="BB154" i="16" s="1"/>
  <c r="BE153" i="16"/>
  <c r="BD153" i="16"/>
  <c r="BC153" i="16"/>
  <c r="BA153" i="16"/>
  <c r="K153" i="16"/>
  <c r="I153" i="16"/>
  <c r="G153" i="16"/>
  <c r="BB153" i="16" s="1"/>
  <c r="BE150" i="16"/>
  <c r="BD150" i="16"/>
  <c r="BC150" i="16"/>
  <c r="BA150" i="16"/>
  <c r="K150" i="16"/>
  <c r="I150" i="16"/>
  <c r="G150" i="16"/>
  <c r="BB150" i="16" s="1"/>
  <c r="BE147" i="16"/>
  <c r="BD147" i="16"/>
  <c r="BC147" i="16"/>
  <c r="BA147" i="16"/>
  <c r="K147" i="16"/>
  <c r="I147" i="16"/>
  <c r="G147" i="16"/>
  <c r="BB147" i="16" s="1"/>
  <c r="BE144" i="16"/>
  <c r="BD144" i="16"/>
  <c r="BC144" i="16"/>
  <c r="BA144" i="16"/>
  <c r="K144" i="16"/>
  <c r="I144" i="16"/>
  <c r="G144" i="16"/>
  <c r="BB144" i="16" s="1"/>
  <c r="BE141" i="16"/>
  <c r="BD141" i="16"/>
  <c r="BC141" i="16"/>
  <c r="BA141" i="16"/>
  <c r="K141" i="16"/>
  <c r="I141" i="16"/>
  <c r="G141" i="16"/>
  <c r="BB141" i="16" s="1"/>
  <c r="BE138" i="16"/>
  <c r="BD138" i="16"/>
  <c r="BC138" i="16"/>
  <c r="BA138" i="16"/>
  <c r="K138" i="16"/>
  <c r="I138" i="16"/>
  <c r="G138" i="16"/>
  <c r="BB138" i="16" s="1"/>
  <c r="BE135" i="16"/>
  <c r="BD135" i="16"/>
  <c r="BC135" i="16"/>
  <c r="BA135" i="16"/>
  <c r="K135" i="16"/>
  <c r="I135" i="16"/>
  <c r="G135" i="16"/>
  <c r="BB135" i="16" s="1"/>
  <c r="BE133" i="16"/>
  <c r="BD133" i="16"/>
  <c r="BC133" i="16"/>
  <c r="BA133" i="16"/>
  <c r="K133" i="16"/>
  <c r="I133" i="16"/>
  <c r="G133" i="16"/>
  <c r="BB133" i="16" s="1"/>
  <c r="BE130" i="16"/>
  <c r="BD130" i="16"/>
  <c r="BC130" i="16"/>
  <c r="BA130" i="16"/>
  <c r="K130" i="16"/>
  <c r="I130" i="16"/>
  <c r="G130" i="16"/>
  <c r="BB130" i="16" s="1"/>
  <c r="BE128" i="16"/>
  <c r="BD128" i="16"/>
  <c r="BC128" i="16"/>
  <c r="BA128" i="16"/>
  <c r="K128" i="16"/>
  <c r="I128" i="16"/>
  <c r="G128" i="16"/>
  <c r="BB128" i="16" s="1"/>
  <c r="BE125" i="16"/>
  <c r="BD125" i="16"/>
  <c r="BC125" i="16"/>
  <c r="BA125" i="16"/>
  <c r="K125" i="16"/>
  <c r="I125" i="16"/>
  <c r="G125" i="16"/>
  <c r="BB125" i="16" s="1"/>
  <c r="BE122" i="16"/>
  <c r="BD122" i="16"/>
  <c r="BC122" i="16"/>
  <c r="BA122" i="16"/>
  <c r="K122" i="16"/>
  <c r="I122" i="16"/>
  <c r="G122" i="16"/>
  <c r="BB122" i="16" s="1"/>
  <c r="BE121" i="16"/>
  <c r="BD121" i="16"/>
  <c r="BC121" i="16"/>
  <c r="BA121" i="16"/>
  <c r="K121" i="16"/>
  <c r="I121" i="16"/>
  <c r="G121" i="16"/>
  <c r="BB121" i="16" s="1"/>
  <c r="BE118" i="16"/>
  <c r="BD118" i="16"/>
  <c r="BC118" i="16"/>
  <c r="BA118" i="16"/>
  <c r="K118" i="16"/>
  <c r="I118" i="16"/>
  <c r="G118" i="16"/>
  <c r="BB118" i="16" s="1"/>
  <c r="BE113" i="16"/>
  <c r="BD113" i="16"/>
  <c r="BC113" i="16"/>
  <c r="BA113" i="16"/>
  <c r="K113" i="16"/>
  <c r="I113" i="16"/>
  <c r="G113" i="16"/>
  <c r="BB113" i="16" s="1"/>
  <c r="BE110" i="16"/>
  <c r="BD110" i="16"/>
  <c r="BC110" i="16"/>
  <c r="BA110" i="16"/>
  <c r="K110" i="16"/>
  <c r="I110" i="16"/>
  <c r="G110" i="16"/>
  <c r="BB110" i="16" s="1"/>
  <c r="BE109" i="16"/>
  <c r="BD109" i="16"/>
  <c r="BC109" i="16"/>
  <c r="BA109" i="16"/>
  <c r="K109" i="16"/>
  <c r="I109" i="16"/>
  <c r="G109" i="16"/>
  <c r="BB109" i="16" s="1"/>
  <c r="BE108" i="16"/>
  <c r="BD108" i="16"/>
  <c r="BC108" i="16"/>
  <c r="BA108" i="16"/>
  <c r="K108" i="16"/>
  <c r="I108" i="16"/>
  <c r="G108" i="16"/>
  <c r="BB108" i="16" s="1"/>
  <c r="BE105" i="16"/>
  <c r="BD105" i="16"/>
  <c r="BC105" i="16"/>
  <c r="BA105" i="16"/>
  <c r="K105" i="16"/>
  <c r="I105" i="16"/>
  <c r="G105" i="16"/>
  <c r="BB105" i="16" s="1"/>
  <c r="BE102" i="16"/>
  <c r="BD102" i="16"/>
  <c r="BC102" i="16"/>
  <c r="BA102" i="16"/>
  <c r="K102" i="16"/>
  <c r="I102" i="16"/>
  <c r="G102" i="16"/>
  <c r="BB102" i="16" s="1"/>
  <c r="BE99" i="16"/>
  <c r="BE156" i="16" s="1"/>
  <c r="I11" i="15" s="1"/>
  <c r="BD99" i="16"/>
  <c r="BC99" i="16"/>
  <c r="BA99" i="16"/>
  <c r="BA156" i="16" s="1"/>
  <c r="E11" i="15" s="1"/>
  <c r="K99" i="16"/>
  <c r="I99" i="16"/>
  <c r="G99" i="16"/>
  <c r="BB99" i="16" s="1"/>
  <c r="B11" i="15"/>
  <c r="A11" i="15"/>
  <c r="BD156" i="16"/>
  <c r="H11" i="15" s="1"/>
  <c r="BC156" i="16"/>
  <c r="G11" i="15" s="1"/>
  <c r="K156" i="16"/>
  <c r="I156" i="16"/>
  <c r="G156" i="16"/>
  <c r="BE96" i="16"/>
  <c r="BD96" i="16"/>
  <c r="BC96" i="16"/>
  <c r="BA96" i="16"/>
  <c r="K96" i="16"/>
  <c r="I96" i="16"/>
  <c r="G96" i="16"/>
  <c r="BB96" i="16" s="1"/>
  <c r="BE95" i="16"/>
  <c r="BD95" i="16"/>
  <c r="BC95" i="16"/>
  <c r="BA95" i="16"/>
  <c r="K95" i="16"/>
  <c r="I95" i="16"/>
  <c r="G95" i="16"/>
  <c r="BB95" i="16" s="1"/>
  <c r="BE93" i="16"/>
  <c r="BD93" i="16"/>
  <c r="BC93" i="16"/>
  <c r="BA93" i="16"/>
  <c r="K93" i="16"/>
  <c r="I93" i="16"/>
  <c r="G93" i="16"/>
  <c r="BB93" i="16" s="1"/>
  <c r="BE90" i="16"/>
  <c r="BD90" i="16"/>
  <c r="BC90" i="16"/>
  <c r="BA90" i="16"/>
  <c r="K90" i="16"/>
  <c r="I90" i="16"/>
  <c r="G90" i="16"/>
  <c r="BB90" i="16" s="1"/>
  <c r="BE87" i="16"/>
  <c r="BD87" i="16"/>
  <c r="BC87" i="16"/>
  <c r="BA87" i="16"/>
  <c r="K87" i="16"/>
  <c r="I87" i="16"/>
  <c r="G87" i="16"/>
  <c r="BB87" i="16" s="1"/>
  <c r="BE84" i="16"/>
  <c r="BD84" i="16"/>
  <c r="BC84" i="16"/>
  <c r="BA84" i="16"/>
  <c r="K84" i="16"/>
  <c r="I84" i="16"/>
  <c r="G84" i="16"/>
  <c r="BB84" i="16" s="1"/>
  <c r="BE83" i="16"/>
  <c r="BD83" i="16"/>
  <c r="BC83" i="16"/>
  <c r="BA83" i="16"/>
  <c r="K83" i="16"/>
  <c r="I83" i="16"/>
  <c r="G83" i="16"/>
  <c r="BB83" i="16" s="1"/>
  <c r="BE80" i="16"/>
  <c r="BD80" i="16"/>
  <c r="BC80" i="16"/>
  <c r="BA80" i="16"/>
  <c r="K80" i="16"/>
  <c r="I80" i="16"/>
  <c r="G80" i="16"/>
  <c r="BB80" i="16" s="1"/>
  <c r="BE79" i="16"/>
  <c r="BD79" i="16"/>
  <c r="BC79" i="16"/>
  <c r="BA79" i="16"/>
  <c r="K79" i="16"/>
  <c r="I79" i="16"/>
  <c r="G79" i="16"/>
  <c r="BB79" i="16" s="1"/>
  <c r="BE78" i="16"/>
  <c r="BD78" i="16"/>
  <c r="BC78" i="16"/>
  <c r="BA78" i="16"/>
  <c r="K78" i="16"/>
  <c r="I78" i="16"/>
  <c r="G78" i="16"/>
  <c r="BB78" i="16" s="1"/>
  <c r="BE77" i="16"/>
  <c r="BD77" i="16"/>
  <c r="BC77" i="16"/>
  <c r="BA77" i="16"/>
  <c r="K77" i="16"/>
  <c r="I77" i="16"/>
  <c r="G77" i="16"/>
  <c r="BB77" i="16" s="1"/>
  <c r="BE74" i="16"/>
  <c r="BD74" i="16"/>
  <c r="BC74" i="16"/>
  <c r="BA74" i="16"/>
  <c r="K74" i="16"/>
  <c r="I74" i="16"/>
  <c r="G74" i="16"/>
  <c r="BB74" i="16" s="1"/>
  <c r="BE67" i="16"/>
  <c r="BD67" i="16"/>
  <c r="BC67" i="16"/>
  <c r="BA67" i="16"/>
  <c r="K67" i="16"/>
  <c r="I67" i="16"/>
  <c r="G67" i="16"/>
  <c r="BB67" i="16" s="1"/>
  <c r="BE60" i="16"/>
  <c r="BD60" i="16"/>
  <c r="BD97" i="16" s="1"/>
  <c r="H10" i="15" s="1"/>
  <c r="BC60" i="16"/>
  <c r="BA60" i="16"/>
  <c r="K60" i="16"/>
  <c r="K97" i="16" s="1"/>
  <c r="I60" i="16"/>
  <c r="G60" i="16"/>
  <c r="BB60" i="16" s="1"/>
  <c r="BB97" i="16" s="1"/>
  <c r="F10" i="15" s="1"/>
  <c r="B10" i="15"/>
  <c r="A10" i="15"/>
  <c r="BE97" i="16"/>
  <c r="I10" i="15" s="1"/>
  <c r="BC97" i="16"/>
  <c r="G10" i="15" s="1"/>
  <c r="BA97" i="16"/>
  <c r="E10" i="15" s="1"/>
  <c r="I97" i="16"/>
  <c r="G97" i="16"/>
  <c r="BE57" i="16"/>
  <c r="BD57" i="16"/>
  <c r="BC57" i="16"/>
  <c r="BA57" i="16"/>
  <c r="K57" i="16"/>
  <c r="I57" i="16"/>
  <c r="G57" i="16"/>
  <c r="BB57" i="16" s="1"/>
  <c r="BE56" i="16"/>
  <c r="BD56" i="16"/>
  <c r="BC56" i="16"/>
  <c r="BA56" i="16"/>
  <c r="K56" i="16"/>
  <c r="I56" i="16"/>
  <c r="G56" i="16"/>
  <c r="BB56" i="16" s="1"/>
  <c r="BE55" i="16"/>
  <c r="BD55" i="16"/>
  <c r="BC55" i="16"/>
  <c r="BA55" i="16"/>
  <c r="K55" i="16"/>
  <c r="I55" i="16"/>
  <c r="G55" i="16"/>
  <c r="BB55" i="16" s="1"/>
  <c r="BE53" i="16"/>
  <c r="BD53" i="16"/>
  <c r="BC53" i="16"/>
  <c r="BA53" i="16"/>
  <c r="K53" i="16"/>
  <c r="I53" i="16"/>
  <c r="G53" i="16"/>
  <c r="BB53" i="16" s="1"/>
  <c r="BE50" i="16"/>
  <c r="BD50" i="16"/>
  <c r="BC50" i="16"/>
  <c r="BA50" i="16"/>
  <c r="K50" i="16"/>
  <c r="I50" i="16"/>
  <c r="G50" i="16"/>
  <c r="BB50" i="16" s="1"/>
  <c r="BE43" i="16"/>
  <c r="BD43" i="16"/>
  <c r="BC43" i="16"/>
  <c r="BA43" i="16"/>
  <c r="K43" i="16"/>
  <c r="I43" i="16"/>
  <c r="G43" i="16"/>
  <c r="BB43" i="16" s="1"/>
  <c r="BE38" i="16"/>
  <c r="BD38" i="16"/>
  <c r="BC38" i="16"/>
  <c r="BA38" i="16"/>
  <c r="K38" i="16"/>
  <c r="I38" i="16"/>
  <c r="G38" i="16"/>
  <c r="BB38" i="16" s="1"/>
  <c r="BE37" i="16"/>
  <c r="BD37" i="16"/>
  <c r="BC37" i="16"/>
  <c r="BA37" i="16"/>
  <c r="K37" i="16"/>
  <c r="I37" i="16"/>
  <c r="G37" i="16"/>
  <c r="BB37" i="16" s="1"/>
  <c r="BE36" i="16"/>
  <c r="BD36" i="16"/>
  <c r="BC36" i="16"/>
  <c r="BA36" i="16"/>
  <c r="K36" i="16"/>
  <c r="I36" i="16"/>
  <c r="G36" i="16"/>
  <c r="BB36" i="16" s="1"/>
  <c r="BE34" i="16"/>
  <c r="BD34" i="16"/>
  <c r="BC34" i="16"/>
  <c r="BA34" i="16"/>
  <c r="K34" i="16"/>
  <c r="I34" i="16"/>
  <c r="G34" i="16"/>
  <c r="BB34" i="16" s="1"/>
  <c r="BE32" i="16"/>
  <c r="BD32" i="16"/>
  <c r="BC32" i="16"/>
  <c r="BA32" i="16"/>
  <c r="K32" i="16"/>
  <c r="I32" i="16"/>
  <c r="G32" i="16"/>
  <c r="BB32" i="16" s="1"/>
  <c r="BE25" i="16"/>
  <c r="BD25" i="16"/>
  <c r="BC25" i="16"/>
  <c r="BA25" i="16"/>
  <c r="K25" i="16"/>
  <c r="I25" i="16"/>
  <c r="G25" i="16"/>
  <c r="BB25" i="16" s="1"/>
  <c r="BE18" i="16"/>
  <c r="BD18" i="16"/>
  <c r="BC18" i="16"/>
  <c r="BC58" i="16" s="1"/>
  <c r="G9" i="15" s="1"/>
  <c r="BA18" i="16"/>
  <c r="K18" i="16"/>
  <c r="I18" i="16"/>
  <c r="I58" i="16" s="1"/>
  <c r="G18" i="16"/>
  <c r="BB18" i="16" s="1"/>
  <c r="B9" i="15"/>
  <c r="A9" i="15"/>
  <c r="BE58" i="16"/>
  <c r="I9" i="15" s="1"/>
  <c r="BD58" i="16"/>
  <c r="H9" i="15" s="1"/>
  <c r="BA58" i="16"/>
  <c r="E9" i="15" s="1"/>
  <c r="K58" i="16"/>
  <c r="G58" i="16"/>
  <c r="BE15" i="16"/>
  <c r="BD15" i="16"/>
  <c r="BC15" i="16"/>
  <c r="BB15" i="16"/>
  <c r="K15" i="16"/>
  <c r="I15" i="16"/>
  <c r="G15" i="16"/>
  <c r="BA15" i="16" s="1"/>
  <c r="BE13" i="16"/>
  <c r="BD13" i="16"/>
  <c r="BC13" i="16"/>
  <c r="BB13" i="16"/>
  <c r="K13" i="16"/>
  <c r="I13" i="16"/>
  <c r="G13" i="16"/>
  <c r="BA13" i="16" s="1"/>
  <c r="BE12" i="16"/>
  <c r="BD12" i="16"/>
  <c r="BC12" i="16"/>
  <c r="BB12" i="16"/>
  <c r="BB16" i="16" s="1"/>
  <c r="F8" i="15" s="1"/>
  <c r="K12" i="16"/>
  <c r="I12" i="16"/>
  <c r="G12" i="16"/>
  <c r="BA12" i="16" s="1"/>
  <c r="B8" i="15"/>
  <c r="A8" i="15"/>
  <c r="BE16" i="16"/>
  <c r="I8" i="15" s="1"/>
  <c r="BD16" i="16"/>
  <c r="H8" i="15" s="1"/>
  <c r="BC16" i="16"/>
  <c r="G8" i="15" s="1"/>
  <c r="K16" i="16"/>
  <c r="I16" i="16"/>
  <c r="BE9" i="16"/>
  <c r="BD9" i="16"/>
  <c r="BC9" i="16"/>
  <c r="BB9" i="16"/>
  <c r="BA9" i="16"/>
  <c r="K9" i="16"/>
  <c r="I9" i="16"/>
  <c r="G9" i="16"/>
  <c r="BE8" i="16"/>
  <c r="BE10" i="16" s="1"/>
  <c r="I7" i="15" s="1"/>
  <c r="BD8" i="16"/>
  <c r="BC8" i="16"/>
  <c r="BB8" i="16"/>
  <c r="BA8" i="16"/>
  <c r="BA10" i="16" s="1"/>
  <c r="E7" i="15" s="1"/>
  <c r="K8" i="16"/>
  <c r="I8" i="16"/>
  <c r="G8" i="16"/>
  <c r="B7" i="15"/>
  <c r="A7" i="15"/>
  <c r="BD10" i="16"/>
  <c r="H7" i="15" s="1"/>
  <c r="BC10" i="16"/>
  <c r="G7" i="15" s="1"/>
  <c r="BB10" i="16"/>
  <c r="F7" i="15" s="1"/>
  <c r="K10" i="16"/>
  <c r="I10" i="16"/>
  <c r="G10" i="16"/>
  <c r="E4" i="16"/>
  <c r="F3" i="16"/>
  <c r="G23" i="14"/>
  <c r="C33" i="14"/>
  <c r="F33" i="14" s="1"/>
  <c r="C31" i="14"/>
  <c r="G7" i="14"/>
  <c r="H34" i="12"/>
  <c r="I33" i="12"/>
  <c r="D21" i="11"/>
  <c r="I32" i="12"/>
  <c r="G21" i="11" s="1"/>
  <c r="D20" i="11"/>
  <c r="I31" i="12"/>
  <c r="G20" i="11" s="1"/>
  <c r="D19" i="11"/>
  <c r="I30" i="12"/>
  <c r="G19" i="11" s="1"/>
  <c r="G18" i="11"/>
  <c r="D18" i="11"/>
  <c r="I29" i="12"/>
  <c r="G17" i="11"/>
  <c r="D17" i="11"/>
  <c r="I28" i="12"/>
  <c r="D16" i="11"/>
  <c r="I27" i="12"/>
  <c r="G16" i="11" s="1"/>
  <c r="D15" i="11"/>
  <c r="I26" i="12"/>
  <c r="G15" i="11" s="1"/>
  <c r="BE341" i="13"/>
  <c r="BD341" i="13"/>
  <c r="BC341" i="13"/>
  <c r="BA341" i="13"/>
  <c r="K341" i="13"/>
  <c r="I341" i="13"/>
  <c r="G341" i="13"/>
  <c r="BB341" i="13" s="1"/>
  <c r="BE338" i="13"/>
  <c r="BD338" i="13"/>
  <c r="BC338" i="13"/>
  <c r="BA338" i="13"/>
  <c r="K338" i="13"/>
  <c r="I338" i="13"/>
  <c r="G338" i="13"/>
  <c r="BB338" i="13" s="1"/>
  <c r="BE319" i="13"/>
  <c r="BD319" i="13"/>
  <c r="BD342" i="13" s="1"/>
  <c r="H20" i="12" s="1"/>
  <c r="BC319" i="13"/>
  <c r="BA319" i="13"/>
  <c r="K319" i="13"/>
  <c r="K342" i="13" s="1"/>
  <c r="I319" i="13"/>
  <c r="G319" i="13"/>
  <c r="BB319" i="13" s="1"/>
  <c r="BB342" i="13" s="1"/>
  <c r="F20" i="12" s="1"/>
  <c r="B20" i="12"/>
  <c r="A20" i="12"/>
  <c r="BE342" i="13"/>
  <c r="I20" i="12" s="1"/>
  <c r="BC342" i="13"/>
  <c r="G20" i="12" s="1"/>
  <c r="BA342" i="13"/>
  <c r="E20" i="12" s="1"/>
  <c r="I342" i="13"/>
  <c r="G342" i="13"/>
  <c r="BE310" i="13"/>
  <c r="BD310" i="13"/>
  <c r="BC310" i="13"/>
  <c r="BA310" i="13"/>
  <c r="K310" i="13"/>
  <c r="I310" i="13"/>
  <c r="G310" i="13"/>
  <c r="BB310" i="13" s="1"/>
  <c r="BE305" i="13"/>
  <c r="BD305" i="13"/>
  <c r="BC305" i="13"/>
  <c r="BC317" i="13" s="1"/>
  <c r="G19" i="12" s="1"/>
  <c r="BA305" i="13"/>
  <c r="K305" i="13"/>
  <c r="I305" i="13"/>
  <c r="I317" i="13" s="1"/>
  <c r="G305" i="13"/>
  <c r="BB305" i="13" s="1"/>
  <c r="BB317" i="13" s="1"/>
  <c r="F19" i="12" s="1"/>
  <c r="B19" i="12"/>
  <c r="A19" i="12"/>
  <c r="BE317" i="13"/>
  <c r="I19" i="12" s="1"/>
  <c r="BD317" i="13"/>
  <c r="H19" i="12" s="1"/>
  <c r="BA317" i="13"/>
  <c r="E19" i="12" s="1"/>
  <c r="K317" i="13"/>
  <c r="G317" i="13"/>
  <c r="BE302" i="13"/>
  <c r="BD302" i="13"/>
  <c r="BC302" i="13"/>
  <c r="BA302" i="13"/>
  <c r="K302" i="13"/>
  <c r="I302" i="13"/>
  <c r="G302" i="13"/>
  <c r="BB302" i="13" s="1"/>
  <c r="BE281" i="13"/>
  <c r="BD281" i="13"/>
  <c r="BC281" i="13"/>
  <c r="BA281" i="13"/>
  <c r="K281" i="13"/>
  <c r="I281" i="13"/>
  <c r="G281" i="13"/>
  <c r="BB281" i="13" s="1"/>
  <c r="BE279" i="13"/>
  <c r="BD279" i="13"/>
  <c r="BC279" i="13"/>
  <c r="BA279" i="13"/>
  <c r="K279" i="13"/>
  <c r="I279" i="13"/>
  <c r="G279" i="13"/>
  <c r="BB279" i="13" s="1"/>
  <c r="BE274" i="13"/>
  <c r="BD274" i="13"/>
  <c r="BC274" i="13"/>
  <c r="BA274" i="13"/>
  <c r="K274" i="13"/>
  <c r="I274" i="13"/>
  <c r="G274" i="13"/>
  <c r="BB274" i="13" s="1"/>
  <c r="BE273" i="13"/>
  <c r="BD273" i="13"/>
  <c r="BC273" i="13"/>
  <c r="BA273" i="13"/>
  <c r="K273" i="13"/>
  <c r="I273" i="13"/>
  <c r="G273" i="13"/>
  <c r="BB273" i="13" s="1"/>
  <c r="BE258" i="13"/>
  <c r="BD258" i="13"/>
  <c r="BC258" i="13"/>
  <c r="BA258" i="13"/>
  <c r="K258" i="13"/>
  <c r="I258" i="13"/>
  <c r="G258" i="13"/>
  <c r="G303" i="13" s="1"/>
  <c r="B18" i="12"/>
  <c r="A18" i="12"/>
  <c r="BE303" i="13"/>
  <c r="I18" i="12" s="1"/>
  <c r="BD303" i="13"/>
  <c r="H18" i="12" s="1"/>
  <c r="BC303" i="13"/>
  <c r="G18" i="12" s="1"/>
  <c r="BA303" i="13"/>
  <c r="E18" i="12" s="1"/>
  <c r="K303" i="13"/>
  <c r="I303" i="13"/>
  <c r="BE253" i="13"/>
  <c r="BE256" i="13" s="1"/>
  <c r="I17" i="12" s="1"/>
  <c r="BD253" i="13"/>
  <c r="BC253" i="13"/>
  <c r="BC256" i="13" s="1"/>
  <c r="G17" i="12" s="1"/>
  <c r="BA253" i="13"/>
  <c r="BA256" i="13" s="1"/>
  <c r="E17" i="12" s="1"/>
  <c r="K253" i="13"/>
  <c r="I253" i="13"/>
  <c r="I256" i="13" s="1"/>
  <c r="G253" i="13"/>
  <c r="BB253" i="13" s="1"/>
  <c r="BB256" i="13" s="1"/>
  <c r="F17" i="12" s="1"/>
  <c r="B17" i="12"/>
  <c r="A17" i="12"/>
  <c r="BD256" i="13"/>
  <c r="H17" i="12" s="1"/>
  <c r="K256" i="13"/>
  <c r="G256" i="13"/>
  <c r="BE250" i="13"/>
  <c r="BD250" i="13"/>
  <c r="BC250" i="13"/>
  <c r="BA250" i="13"/>
  <c r="K250" i="13"/>
  <c r="I250" i="13"/>
  <c r="G250" i="13"/>
  <c r="BB250" i="13" s="1"/>
  <c r="BE247" i="13"/>
  <c r="BD247" i="13"/>
  <c r="BC247" i="13"/>
  <c r="BA247" i="13"/>
  <c r="K247" i="13"/>
  <c r="I247" i="13"/>
  <c r="G247" i="13"/>
  <c r="BB247" i="13" s="1"/>
  <c r="BE240" i="13"/>
  <c r="BD240" i="13"/>
  <c r="BC240" i="13"/>
  <c r="BA240" i="13"/>
  <c r="K240" i="13"/>
  <c r="I240" i="13"/>
  <c r="G240" i="13"/>
  <c r="BB240" i="13" s="1"/>
  <c r="BE239" i="13"/>
  <c r="BD239" i="13"/>
  <c r="BC239" i="13"/>
  <c r="BA239" i="13"/>
  <c r="K239" i="13"/>
  <c r="I239" i="13"/>
  <c r="G239" i="13"/>
  <c r="BB239" i="13" s="1"/>
  <c r="BE238" i="13"/>
  <c r="BD238" i="13"/>
  <c r="BC238" i="13"/>
  <c r="BA238" i="13"/>
  <c r="K238" i="13"/>
  <c r="I238" i="13"/>
  <c r="G238" i="13"/>
  <c r="BB238" i="13" s="1"/>
  <c r="BE225" i="13"/>
  <c r="BD225" i="13"/>
  <c r="BC225" i="13"/>
  <c r="BA225" i="13"/>
  <c r="K225" i="13"/>
  <c r="I225" i="13"/>
  <c r="G225" i="13"/>
  <c r="BB225" i="13" s="1"/>
  <c r="BE218" i="13"/>
  <c r="BD218" i="13"/>
  <c r="BC218" i="13"/>
  <c r="BA218" i="13"/>
  <c r="K218" i="13"/>
  <c r="I218" i="13"/>
  <c r="G218" i="13"/>
  <c r="BB218" i="13" s="1"/>
  <c r="BE215" i="13"/>
  <c r="BD215" i="13"/>
  <c r="BC215" i="13"/>
  <c r="BA215" i="13"/>
  <c r="K215" i="13"/>
  <c r="I215" i="13"/>
  <c r="G215" i="13"/>
  <c r="BB215" i="13" s="1"/>
  <c r="BE212" i="13"/>
  <c r="BD212" i="13"/>
  <c r="BD251" i="13" s="1"/>
  <c r="H16" i="12" s="1"/>
  <c r="BC212" i="13"/>
  <c r="BA212" i="13"/>
  <c r="K212" i="13"/>
  <c r="K251" i="13" s="1"/>
  <c r="I212" i="13"/>
  <c r="G212" i="13"/>
  <c r="BB212" i="13" s="1"/>
  <c r="B16" i="12"/>
  <c r="A16" i="12"/>
  <c r="BE251" i="13"/>
  <c r="I16" i="12" s="1"/>
  <c r="BC251" i="13"/>
  <c r="G16" i="12" s="1"/>
  <c r="BA251" i="13"/>
  <c r="E16" i="12" s="1"/>
  <c r="I251" i="13"/>
  <c r="BE209" i="13"/>
  <c r="BD209" i="13"/>
  <c r="BC209" i="13"/>
  <c r="BA209" i="13"/>
  <c r="K209" i="13"/>
  <c r="I209" i="13"/>
  <c r="G209" i="13"/>
  <c r="BB209" i="13" s="1"/>
  <c r="BE208" i="13"/>
  <c r="BD208" i="13"/>
  <c r="BC208" i="13"/>
  <c r="BA208" i="13"/>
  <c r="K208" i="13"/>
  <c r="I208" i="13"/>
  <c r="G208" i="13"/>
  <c r="BB208" i="13" s="1"/>
  <c r="BE205" i="13"/>
  <c r="BE210" i="13" s="1"/>
  <c r="I15" i="12" s="1"/>
  <c r="BD205" i="13"/>
  <c r="BC205" i="13"/>
  <c r="BC210" i="13" s="1"/>
  <c r="G15" i="12" s="1"/>
  <c r="BA205" i="13"/>
  <c r="BA210" i="13" s="1"/>
  <c r="E15" i="12" s="1"/>
  <c r="K205" i="13"/>
  <c r="I205" i="13"/>
  <c r="I210" i="13" s="1"/>
  <c r="G205" i="13"/>
  <c r="BB205" i="13" s="1"/>
  <c r="BB210" i="13" s="1"/>
  <c r="F15" i="12" s="1"/>
  <c r="B15" i="12"/>
  <c r="A15" i="12"/>
  <c r="BD210" i="13"/>
  <c r="H15" i="12" s="1"/>
  <c r="K210" i="13"/>
  <c r="G210" i="13"/>
  <c r="BE200" i="13"/>
  <c r="BD200" i="13"/>
  <c r="BD203" i="13" s="1"/>
  <c r="H14" i="12" s="1"/>
  <c r="BC200" i="13"/>
  <c r="BA200" i="13"/>
  <c r="K200" i="13"/>
  <c r="K203" i="13" s="1"/>
  <c r="I200" i="13"/>
  <c r="G200" i="13"/>
  <c r="G203" i="13" s="1"/>
  <c r="B14" i="12"/>
  <c r="A14" i="12"/>
  <c r="BE203" i="13"/>
  <c r="I14" i="12" s="1"/>
  <c r="BC203" i="13"/>
  <c r="G14" i="12" s="1"/>
  <c r="BA203" i="13"/>
  <c r="E14" i="12" s="1"/>
  <c r="I203" i="13"/>
  <c r="BE194" i="13"/>
  <c r="BE198" i="13" s="1"/>
  <c r="I13" i="12" s="1"/>
  <c r="BD194" i="13"/>
  <c r="BC194" i="13"/>
  <c r="BC198" i="13" s="1"/>
  <c r="G13" i="12" s="1"/>
  <c r="BA194" i="13"/>
  <c r="BA198" i="13" s="1"/>
  <c r="E13" i="12" s="1"/>
  <c r="K194" i="13"/>
  <c r="I194" i="13"/>
  <c r="I198" i="13" s="1"/>
  <c r="G194" i="13"/>
  <c r="BB194" i="13" s="1"/>
  <c r="BB198" i="13" s="1"/>
  <c r="F13" i="12" s="1"/>
  <c r="B13" i="12"/>
  <c r="A13" i="12"/>
  <c r="BD198" i="13"/>
  <c r="H13" i="12" s="1"/>
  <c r="K198" i="13"/>
  <c r="G198" i="13"/>
  <c r="BE191" i="13"/>
  <c r="BD191" i="13"/>
  <c r="BD192" i="13" s="1"/>
  <c r="H12" i="12" s="1"/>
  <c r="BC191" i="13"/>
  <c r="BB191" i="13"/>
  <c r="BB192" i="13" s="1"/>
  <c r="F12" i="12" s="1"/>
  <c r="K191" i="13"/>
  <c r="K192" i="13" s="1"/>
  <c r="I191" i="13"/>
  <c r="G191" i="13"/>
  <c r="BA191" i="13" s="1"/>
  <c r="BA192" i="13" s="1"/>
  <c r="E12" i="12" s="1"/>
  <c r="B12" i="12"/>
  <c r="A12" i="12"/>
  <c r="BE192" i="13"/>
  <c r="I12" i="12" s="1"/>
  <c r="BC192" i="13"/>
  <c r="G12" i="12" s="1"/>
  <c r="I192" i="13"/>
  <c r="BE188" i="13"/>
  <c r="BD188" i="13"/>
  <c r="BC188" i="13"/>
  <c r="BB188" i="13"/>
  <c r="BA188" i="13"/>
  <c r="K188" i="13"/>
  <c r="I188" i="13"/>
  <c r="G188" i="13"/>
  <c r="BE187" i="13"/>
  <c r="BD187" i="13"/>
  <c r="BC187" i="13"/>
  <c r="BB187" i="13"/>
  <c r="BA187" i="13"/>
  <c r="K187" i="13"/>
  <c r="I187" i="13"/>
  <c r="G187" i="13"/>
  <c r="BE186" i="13"/>
  <c r="BD186" i="13"/>
  <c r="BC186" i="13"/>
  <c r="BB186" i="13"/>
  <c r="BA186" i="13"/>
  <c r="K186" i="13"/>
  <c r="I186" i="13"/>
  <c r="G186" i="13"/>
  <c r="BE185" i="13"/>
  <c r="BD185" i="13"/>
  <c r="BC185" i="13"/>
  <c r="BB185" i="13"/>
  <c r="BA185" i="13"/>
  <c r="K185" i="13"/>
  <c r="I185" i="13"/>
  <c r="G185" i="13"/>
  <c r="BE184" i="13"/>
  <c r="BD184" i="13"/>
  <c r="BC184" i="13"/>
  <c r="BB184" i="13"/>
  <c r="BA184" i="13"/>
  <c r="K184" i="13"/>
  <c r="I184" i="13"/>
  <c r="G184" i="13"/>
  <c r="BE183" i="13"/>
  <c r="BD183" i="13"/>
  <c r="BC183" i="13"/>
  <c r="BB183" i="13"/>
  <c r="BA183" i="13"/>
  <c r="K183" i="13"/>
  <c r="I183" i="13"/>
  <c r="G183" i="13"/>
  <c r="BE168" i="13"/>
  <c r="BD168" i="13"/>
  <c r="BC168" i="13"/>
  <c r="BB168" i="13"/>
  <c r="BA168" i="13"/>
  <c r="K168" i="13"/>
  <c r="I168" i="13"/>
  <c r="G168" i="13"/>
  <c r="BE167" i="13"/>
  <c r="BD167" i="13"/>
  <c r="BC167" i="13"/>
  <c r="BB167" i="13"/>
  <c r="BA167" i="13"/>
  <c r="K167" i="13"/>
  <c r="I167" i="13"/>
  <c r="G167" i="13"/>
  <c r="BE158" i="13"/>
  <c r="BD158" i="13"/>
  <c r="BC158" i="13"/>
  <c r="BB158" i="13"/>
  <c r="BA158" i="13"/>
  <c r="K158" i="13"/>
  <c r="I158" i="13"/>
  <c r="G158" i="13"/>
  <c r="BE147" i="13"/>
  <c r="BD147" i="13"/>
  <c r="BC147" i="13"/>
  <c r="BB147" i="13"/>
  <c r="BA147" i="13"/>
  <c r="K147" i="13"/>
  <c r="I147" i="13"/>
  <c r="G147" i="13"/>
  <c r="BE144" i="13"/>
  <c r="BD144" i="13"/>
  <c r="BC144" i="13"/>
  <c r="BB144" i="13"/>
  <c r="BA144" i="13"/>
  <c r="K144" i="13"/>
  <c r="I144" i="13"/>
  <c r="G144" i="13"/>
  <c r="BE141" i="13"/>
  <c r="BD141" i="13"/>
  <c r="BC141" i="13"/>
  <c r="BB141" i="13"/>
  <c r="BA141" i="13"/>
  <c r="K141" i="13"/>
  <c r="I141" i="13"/>
  <c r="G141" i="13"/>
  <c r="BE138" i="13"/>
  <c r="BD138" i="13"/>
  <c r="BC138" i="13"/>
  <c r="BB138" i="13"/>
  <c r="BA138" i="13"/>
  <c r="K138" i="13"/>
  <c r="I138" i="13"/>
  <c r="G138" i="13"/>
  <c r="BE135" i="13"/>
  <c r="BD135" i="13"/>
  <c r="BC135" i="13"/>
  <c r="BB135" i="13"/>
  <c r="BA135" i="13"/>
  <c r="K135" i="13"/>
  <c r="I135" i="13"/>
  <c r="G135" i="13"/>
  <c r="BE132" i="13"/>
  <c r="BD132" i="13"/>
  <c r="BC132" i="13"/>
  <c r="BB132" i="13"/>
  <c r="BA132" i="13"/>
  <c r="K132" i="13"/>
  <c r="I132" i="13"/>
  <c r="G132" i="13"/>
  <c r="BE129" i="13"/>
  <c r="BE189" i="13" s="1"/>
  <c r="I11" i="12" s="1"/>
  <c r="BD129" i="13"/>
  <c r="BC129" i="13"/>
  <c r="BC189" i="13" s="1"/>
  <c r="G11" i="12" s="1"/>
  <c r="BB129" i="13"/>
  <c r="BA129" i="13"/>
  <c r="BA189" i="13" s="1"/>
  <c r="E11" i="12" s="1"/>
  <c r="K129" i="13"/>
  <c r="I129" i="13"/>
  <c r="I189" i="13" s="1"/>
  <c r="G129" i="13"/>
  <c r="B11" i="12"/>
  <c r="A11" i="12"/>
  <c r="BD189" i="13"/>
  <c r="H11" i="12" s="1"/>
  <c r="BB189" i="13"/>
  <c r="F11" i="12" s="1"/>
  <c r="K189" i="13"/>
  <c r="G189" i="13"/>
  <c r="BE124" i="13"/>
  <c r="BD124" i="13"/>
  <c r="BC124" i="13"/>
  <c r="BB124" i="13"/>
  <c r="K124" i="13"/>
  <c r="I124" i="13"/>
  <c r="G124" i="13"/>
  <c r="BA124" i="13" s="1"/>
  <c r="BE121" i="13"/>
  <c r="BD121" i="13"/>
  <c r="BC121" i="13"/>
  <c r="BB121" i="13"/>
  <c r="K121" i="13"/>
  <c r="I121" i="13"/>
  <c r="G121" i="13"/>
  <c r="BA121" i="13" s="1"/>
  <c r="BE120" i="13"/>
  <c r="BD120" i="13"/>
  <c r="BC120" i="13"/>
  <c r="BB120" i="13"/>
  <c r="K120" i="13"/>
  <c r="I120" i="13"/>
  <c r="G120" i="13"/>
  <c r="BA120" i="13" s="1"/>
  <c r="BE119" i="13"/>
  <c r="BD119" i="13"/>
  <c r="BC119" i="13"/>
  <c r="BB119" i="13"/>
  <c r="K119" i="13"/>
  <c r="I119" i="13"/>
  <c r="G119" i="13"/>
  <c r="BA119" i="13" s="1"/>
  <c r="BE116" i="13"/>
  <c r="BD116" i="13"/>
  <c r="BC116" i="13"/>
  <c r="BB116" i="13"/>
  <c r="K116" i="13"/>
  <c r="I116" i="13"/>
  <c r="G116" i="13"/>
  <c r="BA116" i="13" s="1"/>
  <c r="BE111" i="13"/>
  <c r="BD111" i="13"/>
  <c r="BC111" i="13"/>
  <c r="BB111" i="13"/>
  <c r="K111" i="13"/>
  <c r="I111" i="13"/>
  <c r="G111" i="13"/>
  <c r="BA111" i="13" s="1"/>
  <c r="BE108" i="13"/>
  <c r="BD108" i="13"/>
  <c r="BC108" i="13"/>
  <c r="BB108" i="13"/>
  <c r="K108" i="13"/>
  <c r="I108" i="13"/>
  <c r="G108" i="13"/>
  <c r="BA108" i="13" s="1"/>
  <c r="BE103" i="13"/>
  <c r="BD103" i="13"/>
  <c r="BC103" i="13"/>
  <c r="BB103" i="13"/>
  <c r="K103" i="13"/>
  <c r="I103" i="13"/>
  <c r="G103" i="13"/>
  <c r="BA103" i="13" s="1"/>
  <c r="BE100" i="13"/>
  <c r="BD100" i="13"/>
  <c r="BC100" i="13"/>
  <c r="BB100" i="13"/>
  <c r="K100" i="13"/>
  <c r="I100" i="13"/>
  <c r="G100" i="13"/>
  <c r="BA100" i="13" s="1"/>
  <c r="BE97" i="13"/>
  <c r="BD97" i="13"/>
  <c r="BC97" i="13"/>
  <c r="BB97" i="13"/>
  <c r="K97" i="13"/>
  <c r="I97" i="13"/>
  <c r="G97" i="13"/>
  <c r="BA97" i="13" s="1"/>
  <c r="BE94" i="13"/>
  <c r="BD94" i="13"/>
  <c r="BC94" i="13"/>
  <c r="BB94" i="13"/>
  <c r="K94" i="13"/>
  <c r="I94" i="13"/>
  <c r="G94" i="13"/>
  <c r="BA94" i="13" s="1"/>
  <c r="BE91" i="13"/>
  <c r="BD91" i="13"/>
  <c r="BC91" i="13"/>
  <c r="BB91" i="13"/>
  <c r="K91" i="13"/>
  <c r="I91" i="13"/>
  <c r="G91" i="13"/>
  <c r="BA91" i="13" s="1"/>
  <c r="BE90" i="13"/>
  <c r="BD90" i="13"/>
  <c r="BC90" i="13"/>
  <c r="BB90" i="13"/>
  <c r="K90" i="13"/>
  <c r="I90" i="13"/>
  <c r="G90" i="13"/>
  <c r="BA90" i="13" s="1"/>
  <c r="B10" i="12"/>
  <c r="A10" i="12"/>
  <c r="BE127" i="13"/>
  <c r="I10" i="12" s="1"/>
  <c r="BD127" i="13"/>
  <c r="H10" i="12" s="1"/>
  <c r="BC127" i="13"/>
  <c r="G10" i="12" s="1"/>
  <c r="BB127" i="13"/>
  <c r="F10" i="12" s="1"/>
  <c r="K127" i="13"/>
  <c r="I127" i="13"/>
  <c r="G127" i="13"/>
  <c r="BE81" i="13"/>
  <c r="BD81" i="13"/>
  <c r="BC81" i="13"/>
  <c r="BB81" i="13"/>
  <c r="K81" i="13"/>
  <c r="I81" i="13"/>
  <c r="G81" i="13"/>
  <c r="BA81" i="13" s="1"/>
  <c r="BA88" i="13" s="1"/>
  <c r="E9" i="12" s="1"/>
  <c r="B9" i="12"/>
  <c r="A9" i="12"/>
  <c r="BE88" i="13"/>
  <c r="I9" i="12" s="1"/>
  <c r="BD88" i="13"/>
  <c r="H9" i="12" s="1"/>
  <c r="BC88" i="13"/>
  <c r="G9" i="12" s="1"/>
  <c r="BB88" i="13"/>
  <c r="F9" i="12" s="1"/>
  <c r="K88" i="13"/>
  <c r="I88" i="13"/>
  <c r="G88" i="13"/>
  <c r="BE67" i="13"/>
  <c r="BD67" i="13"/>
  <c r="BC67" i="13"/>
  <c r="BB67" i="13"/>
  <c r="K67" i="13"/>
  <c r="I67" i="13"/>
  <c r="G67" i="13"/>
  <c r="BA67" i="13" s="1"/>
  <c r="BE64" i="13"/>
  <c r="BD64" i="13"/>
  <c r="BC64" i="13"/>
  <c r="BB64" i="13"/>
  <c r="K64" i="13"/>
  <c r="I64" i="13"/>
  <c r="G64" i="13"/>
  <c r="BA64" i="13" s="1"/>
  <c r="BE49" i="13"/>
  <c r="BD49" i="13"/>
  <c r="BC49" i="13"/>
  <c r="BB49" i="13"/>
  <c r="K49" i="13"/>
  <c r="I49" i="13"/>
  <c r="G49" i="13"/>
  <c r="BA49" i="13" s="1"/>
  <c r="BE38" i="13"/>
  <c r="BD38" i="13"/>
  <c r="BC38" i="13"/>
  <c r="BB38" i="13"/>
  <c r="K38" i="13"/>
  <c r="I38" i="13"/>
  <c r="G38" i="13"/>
  <c r="BA38" i="13" s="1"/>
  <c r="BA79" i="13" s="1"/>
  <c r="E8" i="12" s="1"/>
  <c r="B8" i="12"/>
  <c r="A8" i="12"/>
  <c r="BE79" i="13"/>
  <c r="I8" i="12" s="1"/>
  <c r="BD79" i="13"/>
  <c r="H8" i="12" s="1"/>
  <c r="BC79" i="13"/>
  <c r="G8" i="12" s="1"/>
  <c r="BB79" i="13"/>
  <c r="F8" i="12" s="1"/>
  <c r="K79" i="13"/>
  <c r="I79" i="13"/>
  <c r="G79" i="13"/>
  <c r="BE25" i="13"/>
  <c r="BD25" i="13"/>
  <c r="BC25" i="13"/>
  <c r="BB25" i="13"/>
  <c r="K25" i="13"/>
  <c r="I25" i="13"/>
  <c r="G25" i="13"/>
  <c r="BA25" i="13" s="1"/>
  <c r="BE22" i="13"/>
  <c r="BD22" i="13"/>
  <c r="BC22" i="13"/>
  <c r="BB22" i="13"/>
  <c r="K22" i="13"/>
  <c r="I22" i="13"/>
  <c r="G22" i="13"/>
  <c r="BA22" i="13" s="1"/>
  <c r="BE17" i="13"/>
  <c r="BD17" i="13"/>
  <c r="BC17" i="13"/>
  <c r="BB17" i="13"/>
  <c r="K17" i="13"/>
  <c r="I17" i="13"/>
  <c r="G17" i="13"/>
  <c r="BA17" i="13" s="1"/>
  <c r="BE14" i="13"/>
  <c r="BD14" i="13"/>
  <c r="BC14" i="13"/>
  <c r="BB14" i="13"/>
  <c r="K14" i="13"/>
  <c r="I14" i="13"/>
  <c r="G14" i="13"/>
  <c r="BA14" i="13" s="1"/>
  <c r="BE11" i="13"/>
  <c r="BD11" i="13"/>
  <c r="BC11" i="13"/>
  <c r="BB11" i="13"/>
  <c r="K11" i="13"/>
  <c r="I11" i="13"/>
  <c r="G11" i="13"/>
  <c r="BA11" i="13" s="1"/>
  <c r="BE8" i="13"/>
  <c r="BD8" i="13"/>
  <c r="BC8" i="13"/>
  <c r="BB8" i="13"/>
  <c r="K8" i="13"/>
  <c r="I8" i="13"/>
  <c r="G8" i="13"/>
  <c r="BA8" i="13" s="1"/>
  <c r="B7" i="12"/>
  <c r="A7" i="12"/>
  <c r="BE36" i="13"/>
  <c r="I7" i="12" s="1"/>
  <c r="BD36" i="13"/>
  <c r="H7" i="12" s="1"/>
  <c r="BC36" i="13"/>
  <c r="G7" i="12" s="1"/>
  <c r="BB36" i="13"/>
  <c r="F7" i="12" s="1"/>
  <c r="K36" i="13"/>
  <c r="I36" i="13"/>
  <c r="G36" i="13"/>
  <c r="E4" i="13"/>
  <c r="F3" i="13"/>
  <c r="G23" i="11"/>
  <c r="C33" i="11"/>
  <c r="F33" i="11" s="1"/>
  <c r="C31" i="11"/>
  <c r="G7" i="11"/>
  <c r="H24" i="9"/>
  <c r="I23" i="9"/>
  <c r="D21" i="8"/>
  <c r="I22" i="9"/>
  <c r="G21" i="8" s="1"/>
  <c r="D20" i="8"/>
  <c r="I21" i="9"/>
  <c r="G20" i="8" s="1"/>
  <c r="G19" i="8"/>
  <c r="D19" i="8"/>
  <c r="I20" i="9"/>
  <c r="D18" i="8"/>
  <c r="I19" i="9"/>
  <c r="G18" i="8" s="1"/>
  <c r="D17" i="8"/>
  <c r="I18" i="9"/>
  <c r="G17" i="8" s="1"/>
  <c r="D16" i="8"/>
  <c r="I17" i="9"/>
  <c r="G16" i="8" s="1"/>
  <c r="G15" i="8"/>
  <c r="D15" i="8"/>
  <c r="I16" i="9"/>
  <c r="BE39" i="10"/>
  <c r="BC39" i="10"/>
  <c r="BB39" i="10"/>
  <c r="BA39" i="10"/>
  <c r="K39" i="10"/>
  <c r="I39" i="10"/>
  <c r="G39" i="10"/>
  <c r="BD39" i="10" s="1"/>
  <c r="BE38" i="10"/>
  <c r="BD38" i="10"/>
  <c r="BC38" i="10"/>
  <c r="BB38" i="10"/>
  <c r="BA38" i="10"/>
  <c r="K38" i="10"/>
  <c r="I38" i="10"/>
  <c r="G38" i="10"/>
  <c r="BE37" i="10"/>
  <c r="BD37" i="10"/>
  <c r="BC37" i="10"/>
  <c r="BB37" i="10"/>
  <c r="BA37" i="10"/>
  <c r="K37" i="10"/>
  <c r="I37" i="10"/>
  <c r="G37" i="10"/>
  <c r="BE36" i="10"/>
  <c r="BD36" i="10"/>
  <c r="BC36" i="10"/>
  <c r="BB36" i="10"/>
  <c r="BA36" i="10"/>
  <c r="K36" i="10"/>
  <c r="I36" i="10"/>
  <c r="G36" i="10"/>
  <c r="BE34" i="10"/>
  <c r="BC34" i="10"/>
  <c r="BB34" i="10"/>
  <c r="BA34" i="10"/>
  <c r="K34" i="10"/>
  <c r="I34" i="10"/>
  <c r="G34" i="10"/>
  <c r="BD34" i="10" s="1"/>
  <c r="BE31" i="10"/>
  <c r="BC31" i="10"/>
  <c r="BB31" i="10"/>
  <c r="BA31" i="10"/>
  <c r="K31" i="10"/>
  <c r="I31" i="10"/>
  <c r="G31" i="10"/>
  <c r="BD31" i="10" s="1"/>
  <c r="BE30" i="10"/>
  <c r="BC30" i="10"/>
  <c r="BB30" i="10"/>
  <c r="BA30" i="10"/>
  <c r="K30" i="10"/>
  <c r="I30" i="10"/>
  <c r="G30" i="10"/>
  <c r="BD30" i="10" s="1"/>
  <c r="BE29" i="10"/>
  <c r="BC29" i="10"/>
  <c r="BB29" i="10"/>
  <c r="BA29" i="10"/>
  <c r="K29" i="10"/>
  <c r="I29" i="10"/>
  <c r="G29" i="10"/>
  <c r="BD29" i="10" s="1"/>
  <c r="BE26" i="10"/>
  <c r="BC26" i="10"/>
  <c r="BC40" i="10" s="1"/>
  <c r="G10" i="9" s="1"/>
  <c r="BB26" i="10"/>
  <c r="BA26" i="10"/>
  <c r="K26" i="10"/>
  <c r="I26" i="10"/>
  <c r="I40" i="10" s="1"/>
  <c r="G26" i="10"/>
  <c r="BD26" i="10" s="1"/>
  <c r="B10" i="9"/>
  <c r="A10" i="9"/>
  <c r="BE40" i="10"/>
  <c r="I10" i="9" s="1"/>
  <c r="BB40" i="10"/>
  <c r="F10" i="9" s="1"/>
  <c r="BA40" i="10"/>
  <c r="E10" i="9" s="1"/>
  <c r="K40" i="10"/>
  <c r="G40" i="10"/>
  <c r="BE23" i="10"/>
  <c r="BC23" i="10"/>
  <c r="BB23" i="10"/>
  <c r="BA23" i="10"/>
  <c r="K23" i="10"/>
  <c r="I23" i="10"/>
  <c r="G23" i="10"/>
  <c r="BD23" i="10" s="1"/>
  <c r="BE21" i="10"/>
  <c r="BC21" i="10"/>
  <c r="BB21" i="10"/>
  <c r="BA21" i="10"/>
  <c r="K21" i="10"/>
  <c r="I21" i="10"/>
  <c r="G21" i="10"/>
  <c r="BD21" i="10" s="1"/>
  <c r="BE19" i="10"/>
  <c r="BC19" i="10"/>
  <c r="BB19" i="10"/>
  <c r="BA19" i="10"/>
  <c r="K19" i="10"/>
  <c r="I19" i="10"/>
  <c r="G19" i="10"/>
  <c r="BD19" i="10" s="1"/>
  <c r="BE16" i="10"/>
  <c r="BC16" i="10"/>
  <c r="BB16" i="10"/>
  <c r="BB24" i="10" s="1"/>
  <c r="F9" i="9" s="1"/>
  <c r="BA16" i="10"/>
  <c r="K16" i="10"/>
  <c r="I16" i="10"/>
  <c r="G16" i="10"/>
  <c r="BD16" i="10" s="1"/>
  <c r="BD24" i="10" s="1"/>
  <c r="H9" i="9" s="1"/>
  <c r="B9" i="9"/>
  <c r="A9" i="9"/>
  <c r="BE24" i="10"/>
  <c r="I9" i="9" s="1"/>
  <c r="BC24" i="10"/>
  <c r="G9" i="9" s="1"/>
  <c r="BA24" i="10"/>
  <c r="E9" i="9" s="1"/>
  <c r="K24" i="10"/>
  <c r="I24" i="10"/>
  <c r="BE13" i="10"/>
  <c r="BD13" i="10"/>
  <c r="BC13" i="10"/>
  <c r="BB13" i="10"/>
  <c r="BA13" i="10"/>
  <c r="K13" i="10"/>
  <c r="I13" i="10"/>
  <c r="G13" i="10"/>
  <c r="BE12" i="10"/>
  <c r="BD12" i="10"/>
  <c r="BC12" i="10"/>
  <c r="BB12" i="10"/>
  <c r="BA12" i="10"/>
  <c r="K12" i="10"/>
  <c r="I12" i="10"/>
  <c r="G12" i="10"/>
  <c r="BE11" i="10"/>
  <c r="BE14" i="10" s="1"/>
  <c r="I8" i="9" s="1"/>
  <c r="BD11" i="10"/>
  <c r="BC11" i="10"/>
  <c r="BB11" i="10"/>
  <c r="BA11" i="10"/>
  <c r="BA14" i="10" s="1"/>
  <c r="E8" i="9" s="1"/>
  <c r="K11" i="10"/>
  <c r="I11" i="10"/>
  <c r="G11" i="10"/>
  <c r="B8" i="9"/>
  <c r="A8" i="9"/>
  <c r="BD14" i="10"/>
  <c r="H8" i="9" s="1"/>
  <c r="BC14" i="10"/>
  <c r="G8" i="9" s="1"/>
  <c r="BB14" i="10"/>
  <c r="F8" i="9" s="1"/>
  <c r="K14" i="10"/>
  <c r="I14" i="10"/>
  <c r="G14" i="10"/>
  <c r="BE8" i="10"/>
  <c r="BD8" i="10"/>
  <c r="BD9" i="10" s="1"/>
  <c r="H7" i="9" s="1"/>
  <c r="BC8" i="10"/>
  <c r="BB8" i="10"/>
  <c r="K8" i="10"/>
  <c r="K9" i="10" s="1"/>
  <c r="I8" i="10"/>
  <c r="G8" i="10"/>
  <c r="BA8" i="10" s="1"/>
  <c r="BA9" i="10" s="1"/>
  <c r="E7" i="9" s="1"/>
  <c r="B7" i="9"/>
  <c r="A7" i="9"/>
  <c r="BE9" i="10"/>
  <c r="I7" i="9" s="1"/>
  <c r="BC9" i="10"/>
  <c r="G7" i="9" s="1"/>
  <c r="BB9" i="10"/>
  <c r="F7" i="9" s="1"/>
  <c r="I9" i="10"/>
  <c r="G9" i="10"/>
  <c r="E4" i="10"/>
  <c r="F3" i="10"/>
  <c r="G23" i="8"/>
  <c r="F33" i="8"/>
  <c r="C33" i="8"/>
  <c r="C31" i="8"/>
  <c r="G7" i="8"/>
  <c r="H27" i="6"/>
  <c r="I26" i="6"/>
  <c r="D21" i="5"/>
  <c r="I25" i="6"/>
  <c r="G21" i="5" s="1"/>
  <c r="D20" i="5"/>
  <c r="I24" i="6"/>
  <c r="G20" i="5" s="1"/>
  <c r="D19" i="5"/>
  <c r="I23" i="6"/>
  <c r="G19" i="5" s="1"/>
  <c r="G18" i="5"/>
  <c r="D18" i="5"/>
  <c r="I22" i="6"/>
  <c r="G17" i="5"/>
  <c r="D17" i="5"/>
  <c r="I21" i="6"/>
  <c r="D16" i="5"/>
  <c r="I20" i="6"/>
  <c r="G16" i="5" s="1"/>
  <c r="D15" i="5"/>
  <c r="I19" i="6"/>
  <c r="G15" i="5" s="1"/>
  <c r="BE123" i="7"/>
  <c r="BD123" i="7"/>
  <c r="BC123" i="7"/>
  <c r="BB123" i="7"/>
  <c r="BA123" i="7"/>
  <c r="K123" i="7"/>
  <c r="I123" i="7"/>
  <c r="G123" i="7"/>
  <c r="BE122" i="7"/>
  <c r="BD122" i="7"/>
  <c r="BC122" i="7"/>
  <c r="BB122" i="7"/>
  <c r="BA122" i="7"/>
  <c r="K122" i="7"/>
  <c r="I122" i="7"/>
  <c r="G122" i="7"/>
  <c r="BE121" i="7"/>
  <c r="BD121" i="7"/>
  <c r="BC121" i="7"/>
  <c r="BB121" i="7"/>
  <c r="BA121" i="7"/>
  <c r="K121" i="7"/>
  <c r="I121" i="7"/>
  <c r="G121" i="7"/>
  <c r="BE120" i="7"/>
  <c r="BD120" i="7"/>
  <c r="BC120" i="7"/>
  <c r="BB120" i="7"/>
  <c r="BA120" i="7"/>
  <c r="K120" i="7"/>
  <c r="I120" i="7"/>
  <c r="G120" i="7"/>
  <c r="BE119" i="7"/>
  <c r="BD119" i="7"/>
  <c r="BC119" i="7"/>
  <c r="BB119" i="7"/>
  <c r="BA119" i="7"/>
  <c r="K119" i="7"/>
  <c r="I119" i="7"/>
  <c r="G119" i="7"/>
  <c r="BE118" i="7"/>
  <c r="BE124" i="7" s="1"/>
  <c r="I13" i="6" s="1"/>
  <c r="BD118" i="7"/>
  <c r="BC118" i="7"/>
  <c r="BB118" i="7"/>
  <c r="BA118" i="7"/>
  <c r="BA124" i="7" s="1"/>
  <c r="E13" i="6" s="1"/>
  <c r="K118" i="7"/>
  <c r="I118" i="7"/>
  <c r="G118" i="7"/>
  <c r="B13" i="6"/>
  <c r="A13" i="6"/>
  <c r="BD124" i="7"/>
  <c r="H13" i="6" s="1"/>
  <c r="BC124" i="7"/>
  <c r="G13" i="6" s="1"/>
  <c r="BB124" i="7"/>
  <c r="F13" i="6" s="1"/>
  <c r="K124" i="7"/>
  <c r="I124" i="7"/>
  <c r="G124" i="7"/>
  <c r="BE115" i="7"/>
  <c r="BD115" i="7"/>
  <c r="BC115" i="7"/>
  <c r="BA115" i="7"/>
  <c r="K115" i="7"/>
  <c r="I115" i="7"/>
  <c r="G115" i="7"/>
  <c r="BB115" i="7" s="1"/>
  <c r="BE114" i="7"/>
  <c r="BD114" i="7"/>
  <c r="BC114" i="7"/>
  <c r="BA114" i="7"/>
  <c r="K114" i="7"/>
  <c r="I114" i="7"/>
  <c r="G114" i="7"/>
  <c r="BB114" i="7" s="1"/>
  <c r="BE113" i="7"/>
  <c r="BD113" i="7"/>
  <c r="BC113" i="7"/>
  <c r="BA113" i="7"/>
  <c r="K113" i="7"/>
  <c r="I113" i="7"/>
  <c r="G113" i="7"/>
  <c r="BB113" i="7" s="1"/>
  <c r="BE110" i="7"/>
  <c r="BD110" i="7"/>
  <c r="BC110" i="7"/>
  <c r="BA110" i="7"/>
  <c r="K110" i="7"/>
  <c r="I110" i="7"/>
  <c r="G110" i="7"/>
  <c r="BB110" i="7" s="1"/>
  <c r="BE107" i="7"/>
  <c r="BD107" i="7"/>
  <c r="BD116" i="7" s="1"/>
  <c r="H12" i="6" s="1"/>
  <c r="BC107" i="7"/>
  <c r="BA107" i="7"/>
  <c r="K107" i="7"/>
  <c r="K116" i="7" s="1"/>
  <c r="I107" i="7"/>
  <c r="G107" i="7"/>
  <c r="BB107" i="7" s="1"/>
  <c r="B12" i="6"/>
  <c r="A12" i="6"/>
  <c r="BE116" i="7"/>
  <c r="I12" i="6" s="1"/>
  <c r="BC116" i="7"/>
  <c r="G12" i="6" s="1"/>
  <c r="BA116" i="7"/>
  <c r="E12" i="6" s="1"/>
  <c r="I116" i="7"/>
  <c r="G116" i="7"/>
  <c r="BE104" i="7"/>
  <c r="BD104" i="7"/>
  <c r="BC104" i="7"/>
  <c r="BA104" i="7"/>
  <c r="K104" i="7"/>
  <c r="I104" i="7"/>
  <c r="G104" i="7"/>
  <c r="BB104" i="7" s="1"/>
  <c r="BE103" i="7"/>
  <c r="BD103" i="7"/>
  <c r="BC103" i="7"/>
  <c r="BA103" i="7"/>
  <c r="K103" i="7"/>
  <c r="I103" i="7"/>
  <c r="G103" i="7"/>
  <c r="BB103" i="7" s="1"/>
  <c r="BE102" i="7"/>
  <c r="BD102" i="7"/>
  <c r="BC102" i="7"/>
  <c r="BA102" i="7"/>
  <c r="K102" i="7"/>
  <c r="I102" i="7"/>
  <c r="G102" i="7"/>
  <c r="BB102" i="7" s="1"/>
  <c r="BE101" i="7"/>
  <c r="BD101" i="7"/>
  <c r="BC101" i="7"/>
  <c r="BA101" i="7"/>
  <c r="K101" i="7"/>
  <c r="I101" i="7"/>
  <c r="G101" i="7"/>
  <c r="BB101" i="7" s="1"/>
  <c r="BE99" i="7"/>
  <c r="BD99" i="7"/>
  <c r="BC99" i="7"/>
  <c r="BA99" i="7"/>
  <c r="K99" i="7"/>
  <c r="I99" i="7"/>
  <c r="G99" i="7"/>
  <c r="BB99" i="7" s="1"/>
  <c r="BE97" i="7"/>
  <c r="BD97" i="7"/>
  <c r="BC97" i="7"/>
  <c r="BA97" i="7"/>
  <c r="K97" i="7"/>
  <c r="I97" i="7"/>
  <c r="G97" i="7"/>
  <c r="BB97" i="7" s="1"/>
  <c r="BE96" i="7"/>
  <c r="BD96" i="7"/>
  <c r="BC96" i="7"/>
  <c r="BA96" i="7"/>
  <c r="K96" i="7"/>
  <c r="I96" i="7"/>
  <c r="G96" i="7"/>
  <c r="BB96" i="7" s="1"/>
  <c r="BE95" i="7"/>
  <c r="BD95" i="7"/>
  <c r="BC95" i="7"/>
  <c r="BA95" i="7"/>
  <c r="K95" i="7"/>
  <c r="I95" i="7"/>
  <c r="G95" i="7"/>
  <c r="BB95" i="7" s="1"/>
  <c r="BE94" i="7"/>
  <c r="BD94" i="7"/>
  <c r="BC94" i="7"/>
  <c r="BA94" i="7"/>
  <c r="K94" i="7"/>
  <c r="I94" i="7"/>
  <c r="G94" i="7"/>
  <c r="BB94" i="7" s="1"/>
  <c r="BE93" i="7"/>
  <c r="BD93" i="7"/>
  <c r="BC93" i="7"/>
  <c r="BA93" i="7"/>
  <c r="K93" i="7"/>
  <c r="I93" i="7"/>
  <c r="G93" i="7"/>
  <c r="BB93" i="7" s="1"/>
  <c r="BE92" i="7"/>
  <c r="BD92" i="7"/>
  <c r="BC92" i="7"/>
  <c r="BA92" i="7"/>
  <c r="K92" i="7"/>
  <c r="I92" i="7"/>
  <c r="G92" i="7"/>
  <c r="BB92" i="7" s="1"/>
  <c r="BE90" i="7"/>
  <c r="BD90" i="7"/>
  <c r="BC90" i="7"/>
  <c r="BA90" i="7"/>
  <c r="K90" i="7"/>
  <c r="I90" i="7"/>
  <c r="G90" i="7"/>
  <c r="BB90" i="7" s="1"/>
  <c r="BE89" i="7"/>
  <c r="BD89" i="7"/>
  <c r="BC89" i="7"/>
  <c r="BA89" i="7"/>
  <c r="K89" i="7"/>
  <c r="I89" i="7"/>
  <c r="G89" i="7"/>
  <c r="BB89" i="7" s="1"/>
  <c r="BE88" i="7"/>
  <c r="BD88" i="7"/>
  <c r="BC88" i="7"/>
  <c r="BA88" i="7"/>
  <c r="K88" i="7"/>
  <c r="I88" i="7"/>
  <c r="G88" i="7"/>
  <c r="BB88" i="7" s="1"/>
  <c r="BE87" i="7"/>
  <c r="BD87" i="7"/>
  <c r="BC87" i="7"/>
  <c r="BA87" i="7"/>
  <c r="K87" i="7"/>
  <c r="I87" i="7"/>
  <c r="G87" i="7"/>
  <c r="BB87" i="7" s="1"/>
  <c r="BE86" i="7"/>
  <c r="BD86" i="7"/>
  <c r="BC86" i="7"/>
  <c r="BA86" i="7"/>
  <c r="K86" i="7"/>
  <c r="I86" i="7"/>
  <c r="G86" i="7"/>
  <c r="BB86" i="7" s="1"/>
  <c r="BE85" i="7"/>
  <c r="BD85" i="7"/>
  <c r="BC85" i="7"/>
  <c r="BA85" i="7"/>
  <c r="K85" i="7"/>
  <c r="I85" i="7"/>
  <c r="G85" i="7"/>
  <c r="BB85" i="7" s="1"/>
  <c r="BE84" i="7"/>
  <c r="BD84" i="7"/>
  <c r="BC84" i="7"/>
  <c r="BA84" i="7"/>
  <c r="K84" i="7"/>
  <c r="I84" i="7"/>
  <c r="G84" i="7"/>
  <c r="BB84" i="7" s="1"/>
  <c r="BE83" i="7"/>
  <c r="BD83" i="7"/>
  <c r="BC83" i="7"/>
  <c r="BA83" i="7"/>
  <c r="K83" i="7"/>
  <c r="I83" i="7"/>
  <c r="G83" i="7"/>
  <c r="BB83" i="7" s="1"/>
  <c r="BE82" i="7"/>
  <c r="BD82" i="7"/>
  <c r="BC82" i="7"/>
  <c r="BA82" i="7"/>
  <c r="K82" i="7"/>
  <c r="I82" i="7"/>
  <c r="G82" i="7"/>
  <c r="BB82" i="7" s="1"/>
  <c r="BE81" i="7"/>
  <c r="BD81" i="7"/>
  <c r="BC81" i="7"/>
  <c r="BA81" i="7"/>
  <c r="K81" i="7"/>
  <c r="I81" i="7"/>
  <c r="G81" i="7"/>
  <c r="BB81" i="7" s="1"/>
  <c r="BE80" i="7"/>
  <c r="BD80" i="7"/>
  <c r="BC80" i="7"/>
  <c r="BA80" i="7"/>
  <c r="K80" i="7"/>
  <c r="I80" i="7"/>
  <c r="G80" i="7"/>
  <c r="BB80" i="7" s="1"/>
  <c r="BE79" i="7"/>
  <c r="BD79" i="7"/>
  <c r="BC79" i="7"/>
  <c r="BA79" i="7"/>
  <c r="K79" i="7"/>
  <c r="I79" i="7"/>
  <c r="G79" i="7"/>
  <c r="BB79" i="7" s="1"/>
  <c r="BE78" i="7"/>
  <c r="BD78" i="7"/>
  <c r="BC78" i="7"/>
  <c r="BA78" i="7"/>
  <c r="K78" i="7"/>
  <c r="I78" i="7"/>
  <c r="G78" i="7"/>
  <c r="BB78" i="7" s="1"/>
  <c r="BE77" i="7"/>
  <c r="BD77" i="7"/>
  <c r="BC77" i="7"/>
  <c r="BA77" i="7"/>
  <c r="K77" i="7"/>
  <c r="I77" i="7"/>
  <c r="G77" i="7"/>
  <c r="BB77" i="7" s="1"/>
  <c r="BE76" i="7"/>
  <c r="BD76" i="7"/>
  <c r="BC76" i="7"/>
  <c r="BA76" i="7"/>
  <c r="K76" i="7"/>
  <c r="I76" i="7"/>
  <c r="G76" i="7"/>
  <c r="BB76" i="7" s="1"/>
  <c r="B11" i="6"/>
  <c r="A11" i="6"/>
  <c r="BE105" i="7"/>
  <c r="I11" i="6" s="1"/>
  <c r="BD105" i="7"/>
  <c r="H11" i="6" s="1"/>
  <c r="BC105" i="7"/>
  <c r="G11" i="6" s="1"/>
  <c r="BA105" i="7"/>
  <c r="E11" i="6" s="1"/>
  <c r="K105" i="7"/>
  <c r="I105" i="7"/>
  <c r="G105" i="7"/>
  <c r="BE73" i="7"/>
  <c r="BD73" i="7"/>
  <c r="BC73" i="7"/>
  <c r="BA73" i="7"/>
  <c r="K73" i="7"/>
  <c r="I73" i="7"/>
  <c r="G73" i="7"/>
  <c r="BB73" i="7" s="1"/>
  <c r="BE72" i="7"/>
  <c r="BD72" i="7"/>
  <c r="BC72" i="7"/>
  <c r="BA72" i="7"/>
  <c r="K72" i="7"/>
  <c r="I72" i="7"/>
  <c r="G72" i="7"/>
  <c r="BB72" i="7" s="1"/>
  <c r="BE70" i="7"/>
  <c r="BD70" i="7"/>
  <c r="BC70" i="7"/>
  <c r="BA70" i="7"/>
  <c r="K70" i="7"/>
  <c r="I70" i="7"/>
  <c r="G70" i="7"/>
  <c r="BB70" i="7" s="1"/>
  <c r="BE69" i="7"/>
  <c r="BD69" i="7"/>
  <c r="BC69" i="7"/>
  <c r="BA69" i="7"/>
  <c r="K69" i="7"/>
  <c r="I69" i="7"/>
  <c r="G69" i="7"/>
  <c r="BB69" i="7" s="1"/>
  <c r="BE68" i="7"/>
  <c r="BD68" i="7"/>
  <c r="BC68" i="7"/>
  <c r="BA68" i="7"/>
  <c r="K68" i="7"/>
  <c r="I68" i="7"/>
  <c r="G68" i="7"/>
  <c r="BB68" i="7" s="1"/>
  <c r="BE64" i="7"/>
  <c r="BD64" i="7"/>
  <c r="BC64" i="7"/>
  <c r="BA64" i="7"/>
  <c r="K64" i="7"/>
  <c r="I64" i="7"/>
  <c r="G64" i="7"/>
  <c r="BB64" i="7" s="1"/>
  <c r="BE63" i="7"/>
  <c r="BD63" i="7"/>
  <c r="BC63" i="7"/>
  <c r="BA63" i="7"/>
  <c r="K63" i="7"/>
  <c r="I63" i="7"/>
  <c r="G63" i="7"/>
  <c r="BB63" i="7" s="1"/>
  <c r="BE61" i="7"/>
  <c r="BD61" i="7"/>
  <c r="BC61" i="7"/>
  <c r="BA61" i="7"/>
  <c r="K61" i="7"/>
  <c r="I61" i="7"/>
  <c r="G61" i="7"/>
  <c r="BB61" i="7" s="1"/>
  <c r="BE60" i="7"/>
  <c r="BD60" i="7"/>
  <c r="BC60" i="7"/>
  <c r="BA60" i="7"/>
  <c r="K60" i="7"/>
  <c r="I60" i="7"/>
  <c r="G60" i="7"/>
  <c r="BB60" i="7" s="1"/>
  <c r="BE59" i="7"/>
  <c r="BD59" i="7"/>
  <c r="BC59" i="7"/>
  <c r="BA59" i="7"/>
  <c r="K59" i="7"/>
  <c r="I59" i="7"/>
  <c r="G59" i="7"/>
  <c r="BB59" i="7" s="1"/>
  <c r="BE58" i="7"/>
  <c r="BD58" i="7"/>
  <c r="BC58" i="7"/>
  <c r="BA58" i="7"/>
  <c r="K58" i="7"/>
  <c r="I58" i="7"/>
  <c r="G58" i="7"/>
  <c r="BB58" i="7" s="1"/>
  <c r="BE56" i="7"/>
  <c r="BD56" i="7"/>
  <c r="BC56" i="7"/>
  <c r="BA56" i="7"/>
  <c r="K56" i="7"/>
  <c r="I56" i="7"/>
  <c r="G56" i="7"/>
  <c r="BB56" i="7" s="1"/>
  <c r="BE52" i="7"/>
  <c r="BD52" i="7"/>
  <c r="BC52" i="7"/>
  <c r="BA52" i="7"/>
  <c r="K52" i="7"/>
  <c r="I52" i="7"/>
  <c r="G52" i="7"/>
  <c r="BB52" i="7" s="1"/>
  <c r="BE48" i="7"/>
  <c r="BD48" i="7"/>
  <c r="BC48" i="7"/>
  <c r="BA48" i="7"/>
  <c r="K48" i="7"/>
  <c r="I48" i="7"/>
  <c r="G48" i="7"/>
  <c r="BB48" i="7" s="1"/>
  <c r="B10" i="6"/>
  <c r="A10" i="6"/>
  <c r="BE74" i="7"/>
  <c r="I10" i="6" s="1"/>
  <c r="BD74" i="7"/>
  <c r="H10" i="6" s="1"/>
  <c r="BC74" i="7"/>
  <c r="G10" i="6" s="1"/>
  <c r="BA74" i="7"/>
  <c r="E10" i="6" s="1"/>
  <c r="K74" i="7"/>
  <c r="I74" i="7"/>
  <c r="G74" i="7"/>
  <c r="BE45" i="7"/>
  <c r="BD45" i="7"/>
  <c r="BC45" i="7"/>
  <c r="BA45" i="7"/>
  <c r="K45" i="7"/>
  <c r="I45" i="7"/>
  <c r="G45" i="7"/>
  <c r="BB45" i="7" s="1"/>
  <c r="BE44" i="7"/>
  <c r="BD44" i="7"/>
  <c r="BC44" i="7"/>
  <c r="BA44" i="7"/>
  <c r="K44" i="7"/>
  <c r="I44" i="7"/>
  <c r="G44" i="7"/>
  <c r="BB44" i="7" s="1"/>
  <c r="BE43" i="7"/>
  <c r="BD43" i="7"/>
  <c r="BC43" i="7"/>
  <c r="BA43" i="7"/>
  <c r="K43" i="7"/>
  <c r="I43" i="7"/>
  <c r="G43" i="7"/>
  <c r="BB43" i="7" s="1"/>
  <c r="BE41" i="7"/>
  <c r="BD41" i="7"/>
  <c r="BC41" i="7"/>
  <c r="BA41" i="7"/>
  <c r="K41" i="7"/>
  <c r="I41" i="7"/>
  <c r="G41" i="7"/>
  <c r="BB41" i="7" s="1"/>
  <c r="BE40" i="7"/>
  <c r="BD40" i="7"/>
  <c r="BC40" i="7"/>
  <c r="BA40" i="7"/>
  <c r="K40" i="7"/>
  <c r="I40" i="7"/>
  <c r="G40" i="7"/>
  <c r="BB40" i="7" s="1"/>
  <c r="BE35" i="7"/>
  <c r="BD35" i="7"/>
  <c r="BC35" i="7"/>
  <c r="BA35" i="7"/>
  <c r="K35" i="7"/>
  <c r="I35" i="7"/>
  <c r="G35" i="7"/>
  <c r="BB35" i="7" s="1"/>
  <c r="BE31" i="7"/>
  <c r="BD31" i="7"/>
  <c r="BC31" i="7"/>
  <c r="BA31" i="7"/>
  <c r="K31" i="7"/>
  <c r="I31" i="7"/>
  <c r="G31" i="7"/>
  <c r="BB31" i="7" s="1"/>
  <c r="BE30" i="7"/>
  <c r="BD30" i="7"/>
  <c r="BC30" i="7"/>
  <c r="BA30" i="7"/>
  <c r="K30" i="7"/>
  <c r="I30" i="7"/>
  <c r="G30" i="7"/>
  <c r="BB30" i="7" s="1"/>
  <c r="BE29" i="7"/>
  <c r="BD29" i="7"/>
  <c r="BC29" i="7"/>
  <c r="BA29" i="7"/>
  <c r="K29" i="7"/>
  <c r="I29" i="7"/>
  <c r="G29" i="7"/>
  <c r="BB29" i="7" s="1"/>
  <c r="BE27" i="7"/>
  <c r="BD27" i="7"/>
  <c r="BC27" i="7"/>
  <c r="BA27" i="7"/>
  <c r="K27" i="7"/>
  <c r="I27" i="7"/>
  <c r="G27" i="7"/>
  <c r="BB27" i="7" s="1"/>
  <c r="BE25" i="7"/>
  <c r="BD25" i="7"/>
  <c r="BC25" i="7"/>
  <c r="BA25" i="7"/>
  <c r="K25" i="7"/>
  <c r="I25" i="7"/>
  <c r="G25" i="7"/>
  <c r="BB25" i="7" s="1"/>
  <c r="BE22" i="7"/>
  <c r="BD22" i="7"/>
  <c r="BC22" i="7"/>
  <c r="BA22" i="7"/>
  <c r="K22" i="7"/>
  <c r="I22" i="7"/>
  <c r="G22" i="7"/>
  <c r="BB22" i="7" s="1"/>
  <c r="BE18" i="7"/>
  <c r="BD18" i="7"/>
  <c r="BC18" i="7"/>
  <c r="BA18" i="7"/>
  <c r="K18" i="7"/>
  <c r="I18" i="7"/>
  <c r="G18" i="7"/>
  <c r="BB18" i="7" s="1"/>
  <c r="B9" i="6"/>
  <c r="A9" i="6"/>
  <c r="BE46" i="7"/>
  <c r="I9" i="6" s="1"/>
  <c r="BD46" i="7"/>
  <c r="H9" i="6" s="1"/>
  <c r="BC46" i="7"/>
  <c r="G9" i="6" s="1"/>
  <c r="BA46" i="7"/>
  <c r="E9" i="6" s="1"/>
  <c r="K46" i="7"/>
  <c r="I46" i="7"/>
  <c r="G46" i="7"/>
  <c r="BE15" i="7"/>
  <c r="BD15" i="7"/>
  <c r="BC15" i="7"/>
  <c r="BB15" i="7"/>
  <c r="K15" i="7"/>
  <c r="I15" i="7"/>
  <c r="G15" i="7"/>
  <c r="BA15" i="7" s="1"/>
  <c r="BE13" i="7"/>
  <c r="BD13" i="7"/>
  <c r="BC13" i="7"/>
  <c r="BB13" i="7"/>
  <c r="BA13" i="7"/>
  <c r="K13" i="7"/>
  <c r="I13" i="7"/>
  <c r="G13" i="7"/>
  <c r="BE12" i="7"/>
  <c r="BD12" i="7"/>
  <c r="BC12" i="7"/>
  <c r="BB12" i="7"/>
  <c r="K12" i="7"/>
  <c r="I12" i="7"/>
  <c r="G12" i="7"/>
  <c r="BA12" i="7" s="1"/>
  <c r="BA16" i="7" s="1"/>
  <c r="E8" i="6" s="1"/>
  <c r="B8" i="6"/>
  <c r="A8" i="6"/>
  <c r="BE16" i="7"/>
  <c r="I8" i="6" s="1"/>
  <c r="BD16" i="7"/>
  <c r="H8" i="6" s="1"/>
  <c r="BC16" i="7"/>
  <c r="G8" i="6" s="1"/>
  <c r="BB16" i="7"/>
  <c r="F8" i="6" s="1"/>
  <c r="K16" i="7"/>
  <c r="I16" i="7"/>
  <c r="G16" i="7"/>
  <c r="BE9" i="7"/>
  <c r="BD9" i="7"/>
  <c r="BC9" i="7"/>
  <c r="BB9" i="7"/>
  <c r="K9" i="7"/>
  <c r="I9" i="7"/>
  <c r="G9" i="7"/>
  <c r="BA9" i="7" s="1"/>
  <c r="BE8" i="7"/>
  <c r="BD8" i="7"/>
  <c r="BC8" i="7"/>
  <c r="BB8" i="7"/>
  <c r="K8" i="7"/>
  <c r="I8" i="7"/>
  <c r="G8" i="7"/>
  <c r="BA8" i="7" s="1"/>
  <c r="B7" i="6"/>
  <c r="A7" i="6"/>
  <c r="BE10" i="7"/>
  <c r="I7" i="6" s="1"/>
  <c r="BD10" i="7"/>
  <c r="H7" i="6" s="1"/>
  <c r="BC10" i="7"/>
  <c r="G7" i="6" s="1"/>
  <c r="BB10" i="7"/>
  <c r="F7" i="6" s="1"/>
  <c r="K10" i="7"/>
  <c r="I10" i="7"/>
  <c r="G10" i="7"/>
  <c r="E4" i="7"/>
  <c r="F3" i="7"/>
  <c r="G23" i="5"/>
  <c r="C33" i="5"/>
  <c r="F33" i="5" s="1"/>
  <c r="C31" i="5"/>
  <c r="G7" i="5"/>
  <c r="H35" i="3"/>
  <c r="I34" i="3"/>
  <c r="D21" i="2"/>
  <c r="I33" i="3"/>
  <c r="G21" i="2" s="1"/>
  <c r="G20" i="2"/>
  <c r="D20" i="2"/>
  <c r="I32" i="3"/>
  <c r="G19" i="2"/>
  <c r="D19" i="2"/>
  <c r="I31" i="3"/>
  <c r="D18" i="2"/>
  <c r="I30" i="3"/>
  <c r="G18" i="2" s="1"/>
  <c r="D17" i="2"/>
  <c r="I29" i="3"/>
  <c r="G17" i="2" s="1"/>
  <c r="G16" i="2"/>
  <c r="D16" i="2"/>
  <c r="I28" i="3"/>
  <c r="G15" i="2"/>
  <c r="D15" i="2"/>
  <c r="I27" i="3"/>
  <c r="BE247" i="4"/>
  <c r="BD247" i="4"/>
  <c r="BC247" i="4"/>
  <c r="BA247" i="4"/>
  <c r="K247" i="4"/>
  <c r="I247" i="4"/>
  <c r="G247" i="4"/>
  <c r="BB247" i="4" s="1"/>
  <c r="BE245" i="4"/>
  <c r="BD245" i="4"/>
  <c r="BC245" i="4"/>
  <c r="BA245" i="4"/>
  <c r="K245" i="4"/>
  <c r="I245" i="4"/>
  <c r="G245" i="4"/>
  <c r="BB245" i="4" s="1"/>
  <c r="BE235" i="4"/>
  <c r="BD235" i="4"/>
  <c r="BC235" i="4"/>
  <c r="BA235" i="4"/>
  <c r="K235" i="4"/>
  <c r="I235" i="4"/>
  <c r="G235" i="4"/>
  <c r="BB235" i="4" s="1"/>
  <c r="BB248" i="4" s="1"/>
  <c r="F21" i="3" s="1"/>
  <c r="B21" i="3"/>
  <c r="A21" i="3"/>
  <c r="BE248" i="4"/>
  <c r="I21" i="3" s="1"/>
  <c r="BD248" i="4"/>
  <c r="H21" i="3" s="1"/>
  <c r="BC248" i="4"/>
  <c r="G21" i="3" s="1"/>
  <c r="BA248" i="4"/>
  <c r="E21" i="3" s="1"/>
  <c r="K248" i="4"/>
  <c r="I248" i="4"/>
  <c r="G248" i="4"/>
  <c r="BE229" i="4"/>
  <c r="BD229" i="4"/>
  <c r="BC229" i="4"/>
  <c r="BA229" i="4"/>
  <c r="K229" i="4"/>
  <c r="I229" i="4"/>
  <c r="G229" i="4"/>
  <c r="BB229" i="4" s="1"/>
  <c r="BE225" i="4"/>
  <c r="BD225" i="4"/>
  <c r="BC225" i="4"/>
  <c r="BA225" i="4"/>
  <c r="K225" i="4"/>
  <c r="I225" i="4"/>
  <c r="G225" i="4"/>
  <c r="BB225" i="4" s="1"/>
  <c r="BB233" i="4" s="1"/>
  <c r="F20" i="3" s="1"/>
  <c r="I20" i="3"/>
  <c r="E20" i="3"/>
  <c r="B20" i="3"/>
  <c r="A20" i="3"/>
  <c r="BE233" i="4"/>
  <c r="BD233" i="4"/>
  <c r="H20" i="3" s="1"/>
  <c r="BC233" i="4"/>
  <c r="G20" i="3" s="1"/>
  <c r="BA233" i="4"/>
  <c r="K233" i="4"/>
  <c r="I233" i="4"/>
  <c r="G233" i="4"/>
  <c r="BE222" i="4"/>
  <c r="BD222" i="4"/>
  <c r="BC222" i="4"/>
  <c r="BA222" i="4"/>
  <c r="K222" i="4"/>
  <c r="I222" i="4"/>
  <c r="G222" i="4"/>
  <c r="BB222" i="4" s="1"/>
  <c r="BE220" i="4"/>
  <c r="BD220" i="4"/>
  <c r="BC220" i="4"/>
  <c r="BA220" i="4"/>
  <c r="K220" i="4"/>
  <c r="I220" i="4"/>
  <c r="G220" i="4"/>
  <c r="BB220" i="4" s="1"/>
  <c r="BE218" i="4"/>
  <c r="BD218" i="4"/>
  <c r="BC218" i="4"/>
  <c r="BA218" i="4"/>
  <c r="K218" i="4"/>
  <c r="I218" i="4"/>
  <c r="G218" i="4"/>
  <c r="BB218" i="4" s="1"/>
  <c r="BE212" i="4"/>
  <c r="BD212" i="4"/>
  <c r="BC212" i="4"/>
  <c r="BA212" i="4"/>
  <c r="K212" i="4"/>
  <c r="I212" i="4"/>
  <c r="G212" i="4"/>
  <c r="BB212" i="4" s="1"/>
  <c r="BE211" i="4"/>
  <c r="BD211" i="4"/>
  <c r="BC211" i="4"/>
  <c r="BA211" i="4"/>
  <c r="K211" i="4"/>
  <c r="I211" i="4"/>
  <c r="G211" i="4"/>
  <c r="BB211" i="4" s="1"/>
  <c r="BE200" i="4"/>
  <c r="BD200" i="4"/>
  <c r="BD223" i="4" s="1"/>
  <c r="H19" i="3" s="1"/>
  <c r="BC200" i="4"/>
  <c r="BA200" i="4"/>
  <c r="K200" i="4"/>
  <c r="K223" i="4" s="1"/>
  <c r="I200" i="4"/>
  <c r="G200" i="4"/>
  <c r="BB200" i="4" s="1"/>
  <c r="B19" i="3"/>
  <c r="A19" i="3"/>
  <c r="BE223" i="4"/>
  <c r="I19" i="3" s="1"/>
  <c r="BC223" i="4"/>
  <c r="G19" i="3" s="1"/>
  <c r="BA223" i="4"/>
  <c r="E19" i="3" s="1"/>
  <c r="I223" i="4"/>
  <c r="G223" i="4"/>
  <c r="BE195" i="4"/>
  <c r="BD195" i="4"/>
  <c r="BC195" i="4"/>
  <c r="BC198" i="4" s="1"/>
  <c r="G18" i="3" s="1"/>
  <c r="BA195" i="4"/>
  <c r="K195" i="4"/>
  <c r="I195" i="4"/>
  <c r="I198" i="4" s="1"/>
  <c r="G195" i="4"/>
  <c r="BB195" i="4" s="1"/>
  <c r="BB198" i="4" s="1"/>
  <c r="F18" i="3" s="1"/>
  <c r="B18" i="3"/>
  <c r="A18" i="3"/>
  <c r="BE198" i="4"/>
  <c r="I18" i="3" s="1"/>
  <c r="BD198" i="4"/>
  <c r="H18" i="3" s="1"/>
  <c r="BA198" i="4"/>
  <c r="E18" i="3" s="1"/>
  <c r="K198" i="4"/>
  <c r="G198" i="4"/>
  <c r="BE192" i="4"/>
  <c r="BD192" i="4"/>
  <c r="BC192" i="4"/>
  <c r="BA192" i="4"/>
  <c r="K192" i="4"/>
  <c r="I192" i="4"/>
  <c r="G192" i="4"/>
  <c r="BB192" i="4" s="1"/>
  <c r="BE190" i="4"/>
  <c r="BD190" i="4"/>
  <c r="BC190" i="4"/>
  <c r="BA190" i="4"/>
  <c r="K190" i="4"/>
  <c r="I190" i="4"/>
  <c r="G190" i="4"/>
  <c r="BB190" i="4" s="1"/>
  <c r="BE187" i="4"/>
  <c r="BD187" i="4"/>
  <c r="BC187" i="4"/>
  <c r="BA187" i="4"/>
  <c r="K187" i="4"/>
  <c r="I187" i="4"/>
  <c r="G187" i="4"/>
  <c r="BB187" i="4" s="1"/>
  <c r="BE184" i="4"/>
  <c r="BD184" i="4"/>
  <c r="BC184" i="4"/>
  <c r="BA184" i="4"/>
  <c r="K184" i="4"/>
  <c r="I184" i="4"/>
  <c r="G184" i="4"/>
  <c r="BB184" i="4" s="1"/>
  <c r="BE183" i="4"/>
  <c r="BD183" i="4"/>
  <c r="BC183" i="4"/>
  <c r="BA183" i="4"/>
  <c r="K183" i="4"/>
  <c r="I183" i="4"/>
  <c r="G183" i="4"/>
  <c r="BB183" i="4" s="1"/>
  <c r="BE178" i="4"/>
  <c r="BD178" i="4"/>
  <c r="BC178" i="4"/>
  <c r="BA178" i="4"/>
  <c r="K178" i="4"/>
  <c r="I178" i="4"/>
  <c r="G178" i="4"/>
  <c r="BB178" i="4" s="1"/>
  <c r="BE175" i="4"/>
  <c r="BD175" i="4"/>
  <c r="BC175" i="4"/>
  <c r="BA175" i="4"/>
  <c r="K175" i="4"/>
  <c r="I175" i="4"/>
  <c r="G175" i="4"/>
  <c r="BB175" i="4" s="1"/>
  <c r="BE173" i="4"/>
  <c r="BD173" i="4"/>
  <c r="BC173" i="4"/>
  <c r="BA173" i="4"/>
  <c r="K173" i="4"/>
  <c r="I173" i="4"/>
  <c r="G173" i="4"/>
  <c r="BB173" i="4" s="1"/>
  <c r="BE170" i="4"/>
  <c r="BD170" i="4"/>
  <c r="BC170" i="4"/>
  <c r="BA170" i="4"/>
  <c r="K170" i="4"/>
  <c r="I170" i="4"/>
  <c r="G170" i="4"/>
  <c r="BB170" i="4" s="1"/>
  <c r="B17" i="3"/>
  <c r="A17" i="3"/>
  <c r="BE193" i="4"/>
  <c r="I17" i="3" s="1"/>
  <c r="BD193" i="4"/>
  <c r="H17" i="3" s="1"/>
  <c r="BC193" i="4"/>
  <c r="G17" i="3" s="1"/>
  <c r="BA193" i="4"/>
  <c r="E17" i="3" s="1"/>
  <c r="K193" i="4"/>
  <c r="I193" i="4"/>
  <c r="BE167" i="4"/>
  <c r="BD167" i="4"/>
  <c r="BC167" i="4"/>
  <c r="BA167" i="4"/>
  <c r="K167" i="4"/>
  <c r="I167" i="4"/>
  <c r="G167" i="4"/>
  <c r="BB167" i="4" s="1"/>
  <c r="BE165" i="4"/>
  <c r="BD165" i="4"/>
  <c r="BC165" i="4"/>
  <c r="BA165" i="4"/>
  <c r="K165" i="4"/>
  <c r="I165" i="4"/>
  <c r="G165" i="4"/>
  <c r="BB165" i="4" s="1"/>
  <c r="BE162" i="4"/>
  <c r="BE168" i="4" s="1"/>
  <c r="I16" i="3" s="1"/>
  <c r="BD162" i="4"/>
  <c r="BC162" i="4"/>
  <c r="BA162" i="4"/>
  <c r="BA168" i="4" s="1"/>
  <c r="E16" i="3" s="1"/>
  <c r="K162" i="4"/>
  <c r="I162" i="4"/>
  <c r="G162" i="4"/>
  <c r="BB162" i="4" s="1"/>
  <c r="B16" i="3"/>
  <c r="A16" i="3"/>
  <c r="BD168" i="4"/>
  <c r="H16" i="3" s="1"/>
  <c r="BC168" i="4"/>
  <c r="G16" i="3" s="1"/>
  <c r="K168" i="4"/>
  <c r="I168" i="4"/>
  <c r="G168" i="4"/>
  <c r="BE157" i="4"/>
  <c r="BD157" i="4"/>
  <c r="BD160" i="4" s="1"/>
  <c r="H15" i="3" s="1"/>
  <c r="BC157" i="4"/>
  <c r="BA157" i="4"/>
  <c r="K157" i="4"/>
  <c r="K160" i="4" s="1"/>
  <c r="I157" i="4"/>
  <c r="G157" i="4"/>
  <c r="BB157" i="4" s="1"/>
  <c r="BB160" i="4" s="1"/>
  <c r="F15" i="3" s="1"/>
  <c r="B15" i="3"/>
  <c r="A15" i="3"/>
  <c r="BE160" i="4"/>
  <c r="I15" i="3" s="1"/>
  <c r="BC160" i="4"/>
  <c r="G15" i="3" s="1"/>
  <c r="BA160" i="4"/>
  <c r="E15" i="3" s="1"/>
  <c r="I160" i="4"/>
  <c r="G160" i="4"/>
  <c r="BE152" i="4"/>
  <c r="BD152" i="4"/>
  <c r="BC152" i="4"/>
  <c r="BC155" i="4" s="1"/>
  <c r="G14" i="3" s="1"/>
  <c r="BA152" i="4"/>
  <c r="K152" i="4"/>
  <c r="I152" i="4"/>
  <c r="G152" i="4"/>
  <c r="BB152" i="4" s="1"/>
  <c r="BB155" i="4" s="1"/>
  <c r="F14" i="3" s="1"/>
  <c r="B14" i="3"/>
  <c r="A14" i="3"/>
  <c r="BE155" i="4"/>
  <c r="I14" i="3" s="1"/>
  <c r="BD155" i="4"/>
  <c r="H14" i="3" s="1"/>
  <c r="BA155" i="4"/>
  <c r="E14" i="3" s="1"/>
  <c r="K155" i="4"/>
  <c r="I155" i="4"/>
  <c r="G155" i="4"/>
  <c r="BE149" i="4"/>
  <c r="BD149" i="4"/>
  <c r="BC149" i="4"/>
  <c r="BB149" i="4"/>
  <c r="K149" i="4"/>
  <c r="I149" i="4"/>
  <c r="G149" i="4"/>
  <c r="BA149" i="4" s="1"/>
  <c r="BA150" i="4" s="1"/>
  <c r="E13" i="3" s="1"/>
  <c r="B13" i="3"/>
  <c r="A13" i="3"/>
  <c r="BE150" i="4"/>
  <c r="I13" i="3" s="1"/>
  <c r="BD150" i="4"/>
  <c r="H13" i="3" s="1"/>
  <c r="BC150" i="4"/>
  <c r="G13" i="3" s="1"/>
  <c r="BB150" i="4"/>
  <c r="F13" i="3" s="1"/>
  <c r="K150" i="4"/>
  <c r="I150" i="4"/>
  <c r="G150" i="4"/>
  <c r="BE146" i="4"/>
  <c r="BD146" i="4"/>
  <c r="BC146" i="4"/>
  <c r="BB146" i="4"/>
  <c r="BA146" i="4"/>
  <c r="K146" i="4"/>
  <c r="I146" i="4"/>
  <c r="G146" i="4"/>
  <c r="BE145" i="4"/>
  <c r="BD145" i="4"/>
  <c r="BC145" i="4"/>
  <c r="BB145" i="4"/>
  <c r="K145" i="4"/>
  <c r="I145" i="4"/>
  <c r="G145" i="4"/>
  <c r="BA145" i="4" s="1"/>
  <c r="BE144" i="4"/>
  <c r="BD144" i="4"/>
  <c r="BC144" i="4"/>
  <c r="BB144" i="4"/>
  <c r="K144" i="4"/>
  <c r="I144" i="4"/>
  <c r="G144" i="4"/>
  <c r="BA144" i="4" s="1"/>
  <c r="BE143" i="4"/>
  <c r="BD143" i="4"/>
  <c r="BC143" i="4"/>
  <c r="BB143" i="4"/>
  <c r="K143" i="4"/>
  <c r="I143" i="4"/>
  <c r="G143" i="4"/>
  <c r="BA143" i="4" s="1"/>
  <c r="BE142" i="4"/>
  <c r="BD142" i="4"/>
  <c r="BC142" i="4"/>
  <c r="BB142" i="4"/>
  <c r="K142" i="4"/>
  <c r="I142" i="4"/>
  <c r="G142" i="4"/>
  <c r="BA142" i="4" s="1"/>
  <c r="BE141" i="4"/>
  <c r="BD141" i="4"/>
  <c r="BC141" i="4"/>
  <c r="BB141" i="4"/>
  <c r="BA141" i="4"/>
  <c r="K141" i="4"/>
  <c r="I141" i="4"/>
  <c r="G141" i="4"/>
  <c r="BE132" i="4"/>
  <c r="BD132" i="4"/>
  <c r="BC132" i="4"/>
  <c r="BB132" i="4"/>
  <c r="BA132" i="4"/>
  <c r="K132" i="4"/>
  <c r="I132" i="4"/>
  <c r="G132" i="4"/>
  <c r="BE131" i="4"/>
  <c r="BD131" i="4"/>
  <c r="BC131" i="4"/>
  <c r="BB131" i="4"/>
  <c r="BA131" i="4"/>
  <c r="K131" i="4"/>
  <c r="I131" i="4"/>
  <c r="G131" i="4"/>
  <c r="BE125" i="4"/>
  <c r="BD125" i="4"/>
  <c r="BC125" i="4"/>
  <c r="BB125" i="4"/>
  <c r="BA125" i="4"/>
  <c r="K125" i="4"/>
  <c r="I125" i="4"/>
  <c r="G125" i="4"/>
  <c r="BE119" i="4"/>
  <c r="BD119" i="4"/>
  <c r="BC119" i="4"/>
  <c r="BB119" i="4"/>
  <c r="BA119" i="4"/>
  <c r="K119" i="4"/>
  <c r="I119" i="4"/>
  <c r="G119" i="4"/>
  <c r="BE117" i="4"/>
  <c r="BD117" i="4"/>
  <c r="BC117" i="4"/>
  <c r="BB117" i="4"/>
  <c r="BA117" i="4"/>
  <c r="K117" i="4"/>
  <c r="I117" i="4"/>
  <c r="G117" i="4"/>
  <c r="BE115" i="4"/>
  <c r="BD115" i="4"/>
  <c r="BC115" i="4"/>
  <c r="BB115" i="4"/>
  <c r="BA115" i="4"/>
  <c r="K115" i="4"/>
  <c r="I115" i="4"/>
  <c r="G115" i="4"/>
  <c r="BE112" i="4"/>
  <c r="BD112" i="4"/>
  <c r="BC112" i="4"/>
  <c r="BB112" i="4"/>
  <c r="BA112" i="4"/>
  <c r="K112" i="4"/>
  <c r="I112" i="4"/>
  <c r="G112" i="4"/>
  <c r="BE111" i="4"/>
  <c r="BD111" i="4"/>
  <c r="BC111" i="4"/>
  <c r="BB111" i="4"/>
  <c r="BA111" i="4"/>
  <c r="K111" i="4"/>
  <c r="I111" i="4"/>
  <c r="G111" i="4"/>
  <c r="BE108" i="4"/>
  <c r="BD108" i="4"/>
  <c r="BC108" i="4"/>
  <c r="BB108" i="4"/>
  <c r="BA108" i="4"/>
  <c r="K108" i="4"/>
  <c r="I108" i="4"/>
  <c r="G108" i="4"/>
  <c r="BE105" i="4"/>
  <c r="BD105" i="4"/>
  <c r="BC105" i="4"/>
  <c r="BB105" i="4"/>
  <c r="BA105" i="4"/>
  <c r="K105" i="4"/>
  <c r="I105" i="4"/>
  <c r="G105" i="4"/>
  <c r="BE103" i="4"/>
  <c r="BD103" i="4"/>
  <c r="BC103" i="4"/>
  <c r="BB103" i="4"/>
  <c r="BA103" i="4"/>
  <c r="K103" i="4"/>
  <c r="I103" i="4"/>
  <c r="G103" i="4"/>
  <c r="BE101" i="4"/>
  <c r="BD101" i="4"/>
  <c r="BC101" i="4"/>
  <c r="BB101" i="4"/>
  <c r="BA101" i="4"/>
  <c r="K101" i="4"/>
  <c r="I101" i="4"/>
  <c r="G101" i="4"/>
  <c r="B12" i="3"/>
  <c r="A12" i="3"/>
  <c r="BE147" i="4"/>
  <c r="I12" i="3" s="1"/>
  <c r="BD147" i="4"/>
  <c r="H12" i="3" s="1"/>
  <c r="BC147" i="4"/>
  <c r="G12" i="3" s="1"/>
  <c r="BB147" i="4"/>
  <c r="F12" i="3" s="1"/>
  <c r="K147" i="4"/>
  <c r="I147" i="4"/>
  <c r="G147" i="4"/>
  <c r="BE98" i="4"/>
  <c r="BD98" i="4"/>
  <c r="BC98" i="4"/>
  <c r="BB98" i="4"/>
  <c r="K98" i="4"/>
  <c r="I98" i="4"/>
  <c r="G98" i="4"/>
  <c r="BA98" i="4" s="1"/>
  <c r="BE96" i="4"/>
  <c r="BD96" i="4"/>
  <c r="BC96" i="4"/>
  <c r="BB96" i="4"/>
  <c r="K96" i="4"/>
  <c r="I96" i="4"/>
  <c r="G96" i="4"/>
  <c r="BA96" i="4" s="1"/>
  <c r="BE92" i="4"/>
  <c r="BD92" i="4"/>
  <c r="BC92" i="4"/>
  <c r="BB92" i="4"/>
  <c r="K92" i="4"/>
  <c r="I92" i="4"/>
  <c r="G92" i="4"/>
  <c r="BA92" i="4" s="1"/>
  <c r="BE91" i="4"/>
  <c r="BD91" i="4"/>
  <c r="BC91" i="4"/>
  <c r="BB91" i="4"/>
  <c r="K91" i="4"/>
  <c r="I91" i="4"/>
  <c r="G91" i="4"/>
  <c r="BA91" i="4" s="1"/>
  <c r="BE88" i="4"/>
  <c r="BD88" i="4"/>
  <c r="BC88" i="4"/>
  <c r="BB88" i="4"/>
  <c r="K88" i="4"/>
  <c r="I88" i="4"/>
  <c r="G88" i="4"/>
  <c r="BA88" i="4" s="1"/>
  <c r="BE87" i="4"/>
  <c r="BD87" i="4"/>
  <c r="BC87" i="4"/>
  <c r="BB87" i="4"/>
  <c r="BA87" i="4"/>
  <c r="K87" i="4"/>
  <c r="I87" i="4"/>
  <c r="G87" i="4"/>
  <c r="BE83" i="4"/>
  <c r="BD83" i="4"/>
  <c r="BC83" i="4"/>
  <c r="BB83" i="4"/>
  <c r="BA83" i="4"/>
  <c r="K83" i="4"/>
  <c r="I83" i="4"/>
  <c r="G83" i="4"/>
  <c r="BE82" i="4"/>
  <c r="BD82" i="4"/>
  <c r="BC82" i="4"/>
  <c r="BB82" i="4"/>
  <c r="BA82" i="4"/>
  <c r="K82" i="4"/>
  <c r="I82" i="4"/>
  <c r="G82" i="4"/>
  <c r="BE80" i="4"/>
  <c r="BD80" i="4"/>
  <c r="BC80" i="4"/>
  <c r="BB80" i="4"/>
  <c r="BA80" i="4"/>
  <c r="K80" i="4"/>
  <c r="I80" i="4"/>
  <c r="G80" i="4"/>
  <c r="BE78" i="4"/>
  <c r="BD78" i="4"/>
  <c r="BC78" i="4"/>
  <c r="BB78" i="4"/>
  <c r="BA78" i="4"/>
  <c r="K78" i="4"/>
  <c r="I78" i="4"/>
  <c r="G78" i="4"/>
  <c r="BE75" i="4"/>
  <c r="BD75" i="4"/>
  <c r="BC75" i="4"/>
  <c r="BB75" i="4"/>
  <c r="K75" i="4"/>
  <c r="I75" i="4"/>
  <c r="G75" i="4"/>
  <c r="BA75" i="4" s="1"/>
  <c r="BE72" i="4"/>
  <c r="BD72" i="4"/>
  <c r="BC72" i="4"/>
  <c r="BB72" i="4"/>
  <c r="K72" i="4"/>
  <c r="I72" i="4"/>
  <c r="G72" i="4"/>
  <c r="BA72" i="4" s="1"/>
  <c r="BA99" i="4" s="1"/>
  <c r="E11" i="3" s="1"/>
  <c r="BE71" i="4"/>
  <c r="BD71" i="4"/>
  <c r="BC71" i="4"/>
  <c r="BB71" i="4"/>
  <c r="BA71" i="4"/>
  <c r="K71" i="4"/>
  <c r="I71" i="4"/>
  <c r="G71" i="4"/>
  <c r="B11" i="3"/>
  <c r="A11" i="3"/>
  <c r="BE99" i="4"/>
  <c r="I11" i="3" s="1"/>
  <c r="BD99" i="4"/>
  <c r="H11" i="3" s="1"/>
  <c r="BC99" i="4"/>
  <c r="G11" i="3" s="1"/>
  <c r="BB99" i="4"/>
  <c r="F11" i="3" s="1"/>
  <c r="K99" i="4"/>
  <c r="I99" i="4"/>
  <c r="G99" i="4"/>
  <c r="BE62" i="4"/>
  <c r="BD62" i="4"/>
  <c r="BC62" i="4"/>
  <c r="BB62" i="4"/>
  <c r="K62" i="4"/>
  <c r="I62" i="4"/>
  <c r="G62" i="4"/>
  <c r="BA62" i="4" s="1"/>
  <c r="BA69" i="4" s="1"/>
  <c r="E10" i="3" s="1"/>
  <c r="B10" i="3"/>
  <c r="A10" i="3"/>
  <c r="BE69" i="4"/>
  <c r="I10" i="3" s="1"/>
  <c r="BD69" i="4"/>
  <c r="H10" i="3" s="1"/>
  <c r="BC69" i="4"/>
  <c r="G10" i="3" s="1"/>
  <c r="BB69" i="4"/>
  <c r="F10" i="3" s="1"/>
  <c r="K69" i="4"/>
  <c r="I69" i="4"/>
  <c r="G69" i="4"/>
  <c r="BE58" i="4"/>
  <c r="BD58" i="4"/>
  <c r="BC58" i="4"/>
  <c r="BB58" i="4"/>
  <c r="K58" i="4"/>
  <c r="I58" i="4"/>
  <c r="G58" i="4"/>
  <c r="BA58" i="4" s="1"/>
  <c r="BA60" i="4" s="1"/>
  <c r="E9" i="3" s="1"/>
  <c r="B9" i="3"/>
  <c r="A9" i="3"/>
  <c r="BE60" i="4"/>
  <c r="I9" i="3" s="1"/>
  <c r="BD60" i="4"/>
  <c r="H9" i="3" s="1"/>
  <c r="BC60" i="4"/>
  <c r="G9" i="3" s="1"/>
  <c r="BB60" i="4"/>
  <c r="F9" i="3" s="1"/>
  <c r="K60" i="4"/>
  <c r="I60" i="4"/>
  <c r="G60" i="4"/>
  <c r="BE54" i="4"/>
  <c r="BD54" i="4"/>
  <c r="BC54" i="4"/>
  <c r="BB54" i="4"/>
  <c r="K54" i="4"/>
  <c r="I54" i="4"/>
  <c r="G54" i="4"/>
  <c r="BA54" i="4" s="1"/>
  <c r="BA56" i="4" s="1"/>
  <c r="E8" i="3" s="1"/>
  <c r="BE52" i="4"/>
  <c r="BD52" i="4"/>
  <c r="BC52" i="4"/>
  <c r="BB52" i="4"/>
  <c r="BA52" i="4"/>
  <c r="K52" i="4"/>
  <c r="I52" i="4"/>
  <c r="G52" i="4"/>
  <c r="BE41" i="4"/>
  <c r="BD41" i="4"/>
  <c r="BC41" i="4"/>
  <c r="BB41" i="4"/>
  <c r="BA41" i="4"/>
  <c r="K41" i="4"/>
  <c r="I41" i="4"/>
  <c r="G41" i="4"/>
  <c r="BE30" i="4"/>
  <c r="BD30" i="4"/>
  <c r="BC30" i="4"/>
  <c r="BB30" i="4"/>
  <c r="BA30" i="4"/>
  <c r="K30" i="4"/>
  <c r="I30" i="4"/>
  <c r="G30" i="4"/>
  <c r="B8" i="3"/>
  <c r="A8" i="3"/>
  <c r="BE56" i="4"/>
  <c r="I8" i="3" s="1"/>
  <c r="BD56" i="4"/>
  <c r="H8" i="3" s="1"/>
  <c r="BC56" i="4"/>
  <c r="G8" i="3" s="1"/>
  <c r="BB56" i="4"/>
  <c r="F8" i="3" s="1"/>
  <c r="K56" i="4"/>
  <c r="I56" i="4"/>
  <c r="G56" i="4"/>
  <c r="BE22" i="4"/>
  <c r="BD22" i="4"/>
  <c r="BC22" i="4"/>
  <c r="BB22" i="4"/>
  <c r="K22" i="4"/>
  <c r="I22" i="4"/>
  <c r="G22" i="4"/>
  <c r="BA22" i="4" s="1"/>
  <c r="BE20" i="4"/>
  <c r="BD20" i="4"/>
  <c r="BC20" i="4"/>
  <c r="BB20" i="4"/>
  <c r="K20" i="4"/>
  <c r="I20" i="4"/>
  <c r="G20" i="4"/>
  <c r="BA20" i="4" s="1"/>
  <c r="BE17" i="4"/>
  <c r="BD17" i="4"/>
  <c r="BC17" i="4"/>
  <c r="BB17" i="4"/>
  <c r="K17" i="4"/>
  <c r="I17" i="4"/>
  <c r="G17" i="4"/>
  <c r="BA17" i="4" s="1"/>
  <c r="BE15" i="4"/>
  <c r="BD15" i="4"/>
  <c r="BC15" i="4"/>
  <c r="BB15" i="4"/>
  <c r="K15" i="4"/>
  <c r="I15" i="4"/>
  <c r="G15" i="4"/>
  <c r="BA15" i="4" s="1"/>
  <c r="BE12" i="4"/>
  <c r="BD12" i="4"/>
  <c r="BC12" i="4"/>
  <c r="BB12" i="4"/>
  <c r="K12" i="4"/>
  <c r="I12" i="4"/>
  <c r="G12" i="4"/>
  <c r="BA12" i="4" s="1"/>
  <c r="BE10" i="4"/>
  <c r="BD10" i="4"/>
  <c r="BC10" i="4"/>
  <c r="BB10" i="4"/>
  <c r="K10" i="4"/>
  <c r="I10" i="4"/>
  <c r="G10" i="4"/>
  <c r="BA10" i="4" s="1"/>
  <c r="BE8" i="4"/>
  <c r="BD8" i="4"/>
  <c r="BC8" i="4"/>
  <c r="BB8" i="4"/>
  <c r="K8" i="4"/>
  <c r="I8" i="4"/>
  <c r="G8" i="4"/>
  <c r="BA8" i="4" s="1"/>
  <c r="B7" i="3"/>
  <c r="A7" i="3"/>
  <c r="BE28" i="4"/>
  <c r="I7" i="3" s="1"/>
  <c r="BD28" i="4"/>
  <c r="H7" i="3" s="1"/>
  <c r="BC28" i="4"/>
  <c r="G7" i="3" s="1"/>
  <c r="BB28" i="4"/>
  <c r="F7" i="3" s="1"/>
  <c r="K28" i="4"/>
  <c r="I28" i="4"/>
  <c r="G28" i="4"/>
  <c r="E4" i="4"/>
  <c r="F3" i="4"/>
  <c r="G23" i="2"/>
  <c r="C33" i="2"/>
  <c r="F33" i="2" s="1"/>
  <c r="C31" i="2"/>
  <c r="G7" i="2"/>
  <c r="H97" i="1"/>
  <c r="J79" i="1"/>
  <c r="I79" i="1"/>
  <c r="H79" i="1"/>
  <c r="G79" i="1"/>
  <c r="F79" i="1"/>
  <c r="H49" i="1"/>
  <c r="G49" i="1"/>
  <c r="I48" i="1"/>
  <c r="F48" i="1" s="1"/>
  <c r="I47" i="1"/>
  <c r="F47" i="1" s="1"/>
  <c r="I46" i="1"/>
  <c r="F46" i="1" s="1"/>
  <c r="I45" i="1"/>
  <c r="F45" i="1" s="1"/>
  <c r="I44" i="1"/>
  <c r="F44" i="1" s="1"/>
  <c r="I43" i="1"/>
  <c r="F43" i="1" s="1"/>
  <c r="H42" i="1"/>
  <c r="G42" i="1"/>
  <c r="H36" i="1"/>
  <c r="I21" i="1" s="1"/>
  <c r="I22" i="1" s="1"/>
  <c r="G36" i="1"/>
  <c r="I35" i="1"/>
  <c r="F35" i="1" s="1"/>
  <c r="I34" i="1"/>
  <c r="F34" i="1" s="1"/>
  <c r="I33" i="1"/>
  <c r="F33" i="1" s="1"/>
  <c r="I32" i="1"/>
  <c r="F32" i="1" s="1"/>
  <c r="I31" i="1"/>
  <c r="F31" i="1" s="1"/>
  <c r="I30" i="1"/>
  <c r="F30" i="1" s="1"/>
  <c r="H29" i="1"/>
  <c r="G29" i="1"/>
  <c r="D22" i="1"/>
  <c r="D20" i="1"/>
  <c r="I19" i="1"/>
  <c r="I2" i="1"/>
  <c r="G11" i="18" l="1"/>
  <c r="C18" i="17" s="1"/>
  <c r="I11" i="18"/>
  <c r="C21" i="17" s="1"/>
  <c r="G22" i="17"/>
  <c r="F11" i="18"/>
  <c r="C16" i="17" s="1"/>
  <c r="BD23" i="19"/>
  <c r="H9" i="18" s="1"/>
  <c r="H11" i="18" s="1"/>
  <c r="C17" i="17" s="1"/>
  <c r="BA8" i="19"/>
  <c r="BA9" i="19" s="1"/>
  <c r="E7" i="18" s="1"/>
  <c r="E11" i="18" s="1"/>
  <c r="C15" i="17" s="1"/>
  <c r="G23" i="19"/>
  <c r="H14" i="15"/>
  <c r="C17" i="14" s="1"/>
  <c r="I14" i="15"/>
  <c r="C21" i="14" s="1"/>
  <c r="G14" i="15"/>
  <c r="C18" i="14" s="1"/>
  <c r="G22" i="14"/>
  <c r="BB156" i="16"/>
  <c r="F11" i="15" s="1"/>
  <c r="BA16" i="16"/>
  <c r="E8" i="15" s="1"/>
  <c r="E14" i="15" s="1"/>
  <c r="C15" i="14" s="1"/>
  <c r="BB58" i="16"/>
  <c r="F9" i="15" s="1"/>
  <c r="BB158" i="16"/>
  <c r="BB167" i="16" s="1"/>
  <c r="F12" i="15" s="1"/>
  <c r="G16" i="16"/>
  <c r="G21" i="12"/>
  <c r="C18" i="11" s="1"/>
  <c r="G22" i="11"/>
  <c r="H21" i="12"/>
  <c r="C17" i="11" s="1"/>
  <c r="BA36" i="13"/>
  <c r="E7" i="12" s="1"/>
  <c r="BA127" i="13"/>
  <c r="E10" i="12" s="1"/>
  <c r="I21" i="12"/>
  <c r="C21" i="11" s="1"/>
  <c r="BB251" i="13"/>
  <c r="F16" i="12" s="1"/>
  <c r="G192" i="13"/>
  <c r="G251" i="13"/>
  <c r="BB200" i="13"/>
  <c r="BB203" i="13" s="1"/>
  <c r="F14" i="12" s="1"/>
  <c r="BB258" i="13"/>
  <c r="BB303" i="13" s="1"/>
  <c r="F18" i="12" s="1"/>
  <c r="G22" i="8"/>
  <c r="F11" i="9"/>
  <c r="C16" i="8" s="1"/>
  <c r="G11" i="9"/>
  <c r="C18" i="8" s="1"/>
  <c r="E11" i="9"/>
  <c r="C15" i="8" s="1"/>
  <c r="I11" i="9"/>
  <c r="C21" i="8" s="1"/>
  <c r="BD40" i="10"/>
  <c r="H10" i="9" s="1"/>
  <c r="H11" i="9" s="1"/>
  <c r="C17" i="8" s="1"/>
  <c r="G24" i="10"/>
  <c r="G14" i="6"/>
  <c r="C18" i="5" s="1"/>
  <c r="G22" i="5"/>
  <c r="H14" i="6"/>
  <c r="C17" i="5" s="1"/>
  <c r="I14" i="6"/>
  <c r="C21" i="5" s="1"/>
  <c r="BB105" i="7"/>
  <c r="F11" i="6" s="1"/>
  <c r="BB46" i="7"/>
  <c r="F9" i="6" s="1"/>
  <c r="BB74" i="7"/>
  <c r="F10" i="6" s="1"/>
  <c r="BB116" i="7"/>
  <c r="F12" i="6" s="1"/>
  <c r="BA10" i="7"/>
  <c r="E7" i="6" s="1"/>
  <c r="E14" i="6" s="1"/>
  <c r="C15" i="5" s="1"/>
  <c r="E73" i="1"/>
  <c r="E77" i="1"/>
  <c r="E62" i="1"/>
  <c r="E57" i="1"/>
  <c r="E63" i="1"/>
  <c r="E68" i="1"/>
  <c r="E59" i="1"/>
  <c r="E75" i="1"/>
  <c r="E66" i="1"/>
  <c r="E70" i="1"/>
  <c r="E76" i="1"/>
  <c r="E72" i="1"/>
  <c r="E60" i="1"/>
  <c r="E67" i="1"/>
  <c r="E61" i="1"/>
  <c r="E71" i="1"/>
  <c r="E58" i="1"/>
  <c r="E74" i="1"/>
  <c r="E65" i="1"/>
  <c r="E69" i="1"/>
  <c r="E64" i="1"/>
  <c r="E78" i="1"/>
  <c r="E79" i="1"/>
  <c r="G22" i="2"/>
  <c r="I20" i="1"/>
  <c r="I23" i="1" s="1"/>
  <c r="I36" i="1"/>
  <c r="F36" i="1"/>
  <c r="F49" i="1"/>
  <c r="I49" i="1"/>
  <c r="G22" i="3"/>
  <c r="C18" i="2" s="1"/>
  <c r="H22" i="3"/>
  <c r="C17" i="2" s="1"/>
  <c r="BA28" i="4"/>
  <c r="E7" i="3" s="1"/>
  <c r="E22" i="3" s="1"/>
  <c r="C15" i="2" s="1"/>
  <c r="BA147" i="4"/>
  <c r="E12" i="3" s="1"/>
  <c r="BB168" i="4"/>
  <c r="F16" i="3" s="1"/>
  <c r="I22" i="3"/>
  <c r="C21" i="2" s="1"/>
  <c r="BB193" i="4"/>
  <c r="F17" i="3" s="1"/>
  <c r="BB223" i="4"/>
  <c r="F19" i="3" s="1"/>
  <c r="G193" i="4"/>
  <c r="C19" i="17" l="1"/>
  <c r="C22" i="17" s="1"/>
  <c r="C23" i="17" s="1"/>
  <c r="F30" i="17" s="1"/>
  <c r="F14" i="15"/>
  <c r="C16" i="14" s="1"/>
  <c r="C19" i="14" s="1"/>
  <c r="C22" i="14" s="1"/>
  <c r="C23" i="14" s="1"/>
  <c r="F30" i="14" s="1"/>
  <c r="F21" i="12"/>
  <c r="C16" i="11" s="1"/>
  <c r="E21" i="12"/>
  <c r="C15" i="11" s="1"/>
  <c r="C19" i="11" s="1"/>
  <c r="C22" i="11" s="1"/>
  <c r="C23" i="11" s="1"/>
  <c r="F30" i="11" s="1"/>
  <c r="C19" i="8"/>
  <c r="C22" i="8" s="1"/>
  <c r="C23" i="8" s="1"/>
  <c r="F30" i="8" s="1"/>
  <c r="F14" i="6"/>
  <c r="C16" i="5" s="1"/>
  <c r="C19" i="5" s="1"/>
  <c r="C22" i="5" s="1"/>
  <c r="C23" i="5" s="1"/>
  <c r="F30" i="5" s="1"/>
  <c r="F22" i="3"/>
  <c r="C16" i="2" s="1"/>
  <c r="J49" i="1"/>
  <c r="J46" i="1"/>
  <c r="J47" i="1"/>
  <c r="J43" i="1"/>
  <c r="J48" i="1"/>
  <c r="J44" i="1"/>
  <c r="J36" i="1"/>
  <c r="J45" i="1"/>
  <c r="J32" i="1"/>
  <c r="J33" i="1"/>
  <c r="J34" i="1"/>
  <c r="J30" i="1"/>
  <c r="J35" i="1"/>
  <c r="J31" i="1"/>
  <c r="C19" i="2"/>
  <c r="C22" i="2" s="1"/>
  <c r="C23" i="2" s="1"/>
  <c r="F30" i="2" s="1"/>
  <c r="F31" i="17" l="1"/>
  <c r="F34" i="17" s="1"/>
  <c r="F31" i="14"/>
  <c r="F34" i="14" s="1"/>
  <c r="F31" i="11"/>
  <c r="F34" i="11" s="1"/>
  <c r="F31" i="8"/>
  <c r="F34" i="8" s="1"/>
  <c r="F31" i="5"/>
  <c r="F34" i="5" s="1"/>
  <c r="F31" i="2"/>
  <c r="F34" i="2" s="1"/>
</calcChain>
</file>

<file path=xl/sharedStrings.xml><?xml version="1.0" encoding="utf-8"?>
<sst xmlns="http://schemas.openxmlformats.org/spreadsheetml/2006/main" count="2989" uniqueCount="865">
  <si>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</si>
  <si>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</si>
  <si>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</si>
  <si>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</si>
  <si>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</si>
  <si>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</si>
  <si>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</si>
  <si>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</si>
  <si>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</si>
  <si>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</si>
  <si>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</si>
  <si>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</si>
  <si>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</si>
  <si>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</si>
  <si>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</si>
  <si>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</si>
  <si>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</si>
  <si>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</si>
  <si>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</si>
  <si>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</si>
  <si>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</si>
  <si>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</si>
  <si>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</si>
  <si>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</si>
  <si>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</si>
  <si>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</si>
  <si>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</si>
  <si>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</si>
  <si>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</si>
  <si>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</si>
  <si>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</si>
  <si>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</si>
  <si>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</si>
  <si>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</si>
  <si>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</si>
  <si>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</si>
  <si>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</si>
  <si>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</si>
  <si>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</si>
  <si>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</si>
  <si>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</si>
  <si>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</si>
  <si>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</si>
  <si>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</si>
  <si>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</si>
  <si>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</si>
  <si>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</si>
  <si>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</si>
  <si>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</si>
  <si>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</si>
  <si>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</si>
  <si>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</si>
  <si>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</si>
  <si>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</si>
  <si>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</si>
  <si>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</si>
  <si>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</si>
  <si>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</si>
  <si>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</si>
  <si>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</si>
  <si>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</si>
  <si>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</si>
  <si>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</si>
  <si>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</si>
  <si>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</si>
  <si>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</si>
  <si>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</si>
  <si>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</si>
  <si>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</si>
  <si>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</si>
  <si>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</si>
  <si>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</si>
  <si>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</si>
  <si>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</si>
  <si>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</si>
  <si>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</si>
  <si>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</si>
  <si>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</si>
  <si>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</si>
  <si>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</si>
  <si>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</si>
  <si>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</si>
  <si>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</si>
  <si>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</si>
  <si>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</si>
  <si>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</si>
  <si>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</si>
  <si>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</si>
  <si>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</si>
  <si>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</si>
  <si>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</si>
  <si>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</si>
  <si>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</si>
  <si>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</si>
  <si>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</si>
  <si>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</si>
  <si>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</si>
  <si>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</si>
  <si>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Zemní práce</t>
  </si>
  <si>
    <t>Celkem za</t>
  </si>
  <si>
    <t>SLEPÝ ROZPOČET</t>
  </si>
  <si>
    <t>Slepý rozpočet</t>
  </si>
  <si>
    <t>JH161</t>
  </si>
  <si>
    <t>Stavební úpravy sociálních zařízení MŠ Štítného</t>
  </si>
  <si>
    <t>JH161 Stavební úpravy sociálních zařízení MŠ Štítného</t>
  </si>
  <si>
    <t>01</t>
  </si>
  <si>
    <t>Sociální zařízení objektu A - stavební část</t>
  </si>
  <si>
    <t>01 Sociální zařízení objektu A - stavební část</t>
  </si>
  <si>
    <t>3</t>
  </si>
  <si>
    <t>Svislé a kompletní konstrukce</t>
  </si>
  <si>
    <t>3 Svislé a kompletní konstrukce</t>
  </si>
  <si>
    <t>342255024RT1</t>
  </si>
  <si>
    <t>Příčky z desek Ytong tl. 10 cm desky P 2 - 500, 599 x 249 x 100 mm</t>
  </si>
  <si>
    <t>m2</t>
  </si>
  <si>
    <t>102:0,7*2,0</t>
  </si>
  <si>
    <t>342255028RT1</t>
  </si>
  <si>
    <t>Příčky z desek Ytong tl. 15 cm desky P 2 - 500, 599 x 249 x 150 mm</t>
  </si>
  <si>
    <t>201:0,8*3,04</t>
  </si>
  <si>
    <t>342264051RT3</t>
  </si>
  <si>
    <t>Podhled sádrokartonový na zavěšenou ocel. konstr. desky standard impreg. tl. 12,5 mm, bez izolace</t>
  </si>
  <si>
    <t>101,102:1,2+2,73</t>
  </si>
  <si>
    <t>201-203:21,9+1,37+2,3</t>
  </si>
  <si>
    <t>342267112RT1</t>
  </si>
  <si>
    <t>Obklad trámů sádrokartonem třístranný do 0,5/0,5 m desky standard tl. 12,5 mm</t>
  </si>
  <si>
    <t>m</t>
  </si>
  <si>
    <t>ředitelna:1,0</t>
  </si>
  <si>
    <t>342948111R00</t>
  </si>
  <si>
    <t xml:space="preserve">Ukotvení příček k cihel.konstr. kotvami na hmožd. </t>
  </si>
  <si>
    <t>102:2,0</t>
  </si>
  <si>
    <t>201:2,8</t>
  </si>
  <si>
    <t>346244315R00</t>
  </si>
  <si>
    <t>Obezdívky van z desek Ytong tl. 150 mm obezdívka závěsného WC</t>
  </si>
  <si>
    <t>201:2,96*1,2</t>
  </si>
  <si>
    <t>346481111R00</t>
  </si>
  <si>
    <t>Zaplentování rýh, nosníků rabicovým pletivem vodovodního a kanalizačního potrubí</t>
  </si>
  <si>
    <t>101,102:(1,5+2,5+1,0+2,0)*0,2</t>
  </si>
  <si>
    <t>201:(3,5*2+0,5)*0,2</t>
  </si>
  <si>
    <t>202:1,0*0,2</t>
  </si>
  <si>
    <t>203:(2,2+1,0+2,0*2+1,2)*0,2</t>
  </si>
  <si>
    <t>204:(0,85+0,6*2+2,0)*0,2</t>
  </si>
  <si>
    <t>61</t>
  </si>
  <si>
    <t>Upravy povrchů vnitřní</t>
  </si>
  <si>
    <t>61 Upravy povrchů vnitřní</t>
  </si>
  <si>
    <t>612409991R00</t>
  </si>
  <si>
    <t>Začištění omítek kolem oken,dveří apod. kolem obkladu</t>
  </si>
  <si>
    <t>101:0,7+0,85*2+1,4</t>
  </si>
  <si>
    <t>102:0,7*3+0,1+1,0+0,9+1,4+1,15+0,2</t>
  </si>
  <si>
    <t>Mezisoučet</t>
  </si>
  <si>
    <t>201:1,16+3,66+1,22+1,56+0,86+2,96+2,13</t>
  </si>
  <si>
    <t>1,15+0,6+0,8*3</t>
  </si>
  <si>
    <t>202:1,18*2+0,48+0,22*2+1,16</t>
  </si>
  <si>
    <t>203:0,48*3+0,1+1,18+0,56+0,8+1,16+0,95</t>
  </si>
  <si>
    <t>204:1,07+0,88*2+0,4</t>
  </si>
  <si>
    <t>612474510R00</t>
  </si>
  <si>
    <t>Omítka stěn vnitřní jednovrstvá vápenocementová pod obklady na původním otlučeném a novém zdivu</t>
  </si>
  <si>
    <t>101:(0,7+0,85*2+1,4)*1,8</t>
  </si>
  <si>
    <t>102:(0,7*3+0,1+1,0+0,9+1,4+1,15+0,2)*2,0</t>
  </si>
  <si>
    <t>201:1,16*0,9+(3,66+1,22+1,56+0,86+2,96+2,13)*1,8</t>
  </si>
  <si>
    <t>1,15+0,6+0,8*3*1,8</t>
  </si>
  <si>
    <t>202:(1,18*2+0,48)*1,8+0,22*1,0*2+1,16*0,8</t>
  </si>
  <si>
    <t>203:(0,48*3+0,1+1,18+0,56+0,8+1,16+0,95)*2,0</t>
  </si>
  <si>
    <t>204:(1,07+0,88*2+0,4)*1,5</t>
  </si>
  <si>
    <t>612474611R00</t>
  </si>
  <si>
    <t xml:space="preserve">Omítka stěn vnitřní dvouvrstvá, vápen. štuk, ručně </t>
  </si>
  <si>
    <t>201:0,8*1,0</t>
  </si>
  <si>
    <t>612481211RT2</t>
  </si>
  <si>
    <t>Montáž výztužné sítě (perlinky) do stěrky-stěny včetně výztužné sítě a stěrkového tmelu Baumit</t>
  </si>
  <si>
    <t>v místech rýh:27,95*0,5</t>
  </si>
  <si>
    <t>63</t>
  </si>
  <si>
    <t>Podlahy a podlahové konstrukce</t>
  </si>
  <si>
    <t>63 Podlahy a podlahové konstrukce</t>
  </si>
  <si>
    <t>631315611R00</t>
  </si>
  <si>
    <t xml:space="preserve">Mazanina betonová tl. 12 - 24 cm B 20 (C 16/20) </t>
  </si>
  <si>
    <t>m3</t>
  </si>
  <si>
    <t>102:0,5*0,5*0,3</t>
  </si>
  <si>
    <t>94</t>
  </si>
  <si>
    <t>Lešení a stavební výtahy</t>
  </si>
  <si>
    <t>94 Lešení a stavební výtahy</t>
  </si>
  <si>
    <t>941955001R00</t>
  </si>
  <si>
    <t xml:space="preserve">Lešení lehké pomocné, výška podlahy do 1,2 m </t>
  </si>
  <si>
    <t>101:1,0*0,6</t>
  </si>
  <si>
    <t>102:1,0*0,7*2</t>
  </si>
  <si>
    <t>201:3,5*2,5+1,2*1,2+2,8*1,0+2,8*1,8</t>
  </si>
  <si>
    <t>202:1,0*1,0</t>
  </si>
  <si>
    <t>203:1,0*0,8+1,0*0,6</t>
  </si>
  <si>
    <t>ředitelna:2,0*1,0</t>
  </si>
  <si>
    <t>95</t>
  </si>
  <si>
    <t>Dokončovací konstrukce na pozemních stavbách</t>
  </si>
  <si>
    <t>95 Dokončovací konstrukce na pozemních stavbách</t>
  </si>
  <si>
    <t>900      R01</t>
  </si>
  <si>
    <t>HZS - stavební dělník v tarifní třídě 4 demontáž a zpětná montáž ochrany topení a další</t>
  </si>
  <si>
    <t>h</t>
  </si>
  <si>
    <t>952901111R00</t>
  </si>
  <si>
    <t xml:space="preserve">Vyčištění budov o výšce podlaží do 4 m </t>
  </si>
  <si>
    <t>201:21,9</t>
  </si>
  <si>
    <t>Nabídka</t>
  </si>
  <si>
    <t xml:space="preserve">Demontáž a zpětná montáž zrcadla </t>
  </si>
  <si>
    <t>kus</t>
  </si>
  <si>
    <t>102:1</t>
  </si>
  <si>
    <t>203:1</t>
  </si>
  <si>
    <t>D+M - Dělící příčka LTD deska tl. 18 mm s nožkou vel. 700x1050</t>
  </si>
  <si>
    <t>201 - zelená:4</t>
  </si>
  <si>
    <t xml:space="preserve">Demontáž a zpětná montáž el. osoušeče rukou </t>
  </si>
  <si>
    <t>Možné vícepráce nebo změna materiálů fakturovat dle skutečnosti</t>
  </si>
  <si>
    <t xml:space="preserve">Držák toaletního papíru na 1 roli - nerez </t>
  </si>
  <si>
    <t>101:1</t>
  </si>
  <si>
    <t>201:2</t>
  </si>
  <si>
    <t>202:1</t>
  </si>
  <si>
    <t>Plastová dvířka 300x300 mm - dodávka a montáž uzávěrv vody a míchací ventil</t>
  </si>
  <si>
    <t xml:space="preserve">D+M SAMBA nástěnná WC štětka, mléčné sklo </t>
  </si>
  <si>
    <t xml:space="preserve">D+M Zrcadlo na obklad 400x400 nad umyvadla </t>
  </si>
  <si>
    <t>Dávkovače tekutého mýdla 0,8 l nad umyvadla a do sprch</t>
  </si>
  <si>
    <t>102:2</t>
  </si>
  <si>
    <t>201 do sprchy:1</t>
  </si>
  <si>
    <t>203:2</t>
  </si>
  <si>
    <t>Protiprašná zábrana při bouracích pracích dveře do učebny</t>
  </si>
  <si>
    <t>201:1,0*2,0</t>
  </si>
  <si>
    <t xml:space="preserve">Montáž zásobníků </t>
  </si>
  <si>
    <t>96</t>
  </si>
  <si>
    <t>Bourání konstrukcí</t>
  </si>
  <si>
    <t>96 Bourání konstrukcí</t>
  </si>
  <si>
    <t>962031132R00</t>
  </si>
  <si>
    <t xml:space="preserve">Bourání příček cihelných tl. 10 cm </t>
  </si>
  <si>
    <t>102:0,67*2,0</t>
  </si>
  <si>
    <t>962031133R00</t>
  </si>
  <si>
    <t xml:space="preserve">Bourání příček cihelných tl. 15 cm </t>
  </si>
  <si>
    <t>201:0,8*2,3</t>
  </si>
  <si>
    <t>965042121RT2</t>
  </si>
  <si>
    <t>Bourání mazanin betonových tl. 10 cm, pl. 1 m2 ručně tl. mazaniny 8 - 10 cm</t>
  </si>
  <si>
    <t>201:0,8*0,8*0,3</t>
  </si>
  <si>
    <t>965048150R00</t>
  </si>
  <si>
    <t xml:space="preserve">Dočištění povrchu po vybourání dlažeb, tmel do 50% </t>
  </si>
  <si>
    <t>965049111RT1</t>
  </si>
  <si>
    <t>Příplatek, bourání mazanin se svař. síťí tl. 10 cm jednostranná výztuž svařovanou sítí</t>
  </si>
  <si>
    <t>965081713RT1</t>
  </si>
  <si>
    <t>Bourání dlaždic keramických tl. 1 cm, nad 1 m2 ručně, dlaždice keramické</t>
  </si>
  <si>
    <t>968083011R00</t>
  </si>
  <si>
    <t>Vybourání plastových dveří prosklených pl. do 2 m2 pro další použití</t>
  </si>
  <si>
    <t>0,6*2,0</t>
  </si>
  <si>
    <t>970251100R00</t>
  </si>
  <si>
    <t xml:space="preserve">Řezání železobetonu hl. řezu 100 mm </t>
  </si>
  <si>
    <t>102:0,5*2</t>
  </si>
  <si>
    <t>974031143R00</t>
  </si>
  <si>
    <t>Vysekání rýh ve zdi cihelné 7 x 10 cm pro vodovod a kanalizaci</t>
  </si>
  <si>
    <t>101,102:1,5+2,5+1,0+2,0</t>
  </si>
  <si>
    <t>201:3,5*2+0,5</t>
  </si>
  <si>
    <t>202:1,0</t>
  </si>
  <si>
    <t>203:2,2+1,0+2,0*2+1,2</t>
  </si>
  <si>
    <t>204:0,85+0,6*2+2,0</t>
  </si>
  <si>
    <t>978013191R00</t>
  </si>
  <si>
    <t xml:space="preserve">Otlučení omítek vnitřních stěn v rozsahu do 100 % </t>
  </si>
  <si>
    <t>101:(0,15+0,85*2+0,7+0,22*2)*0,3</t>
  </si>
  <si>
    <t>102:(0,7+1,0)*0,5</t>
  </si>
  <si>
    <t>201:(3,66+1,22+1,56+0,86+2,96+2,13)*0,3</t>
  </si>
  <si>
    <t>202:(1,14*2+0,48)*0,3</t>
  </si>
  <si>
    <t>203:(0,56+0,48+1,18)*0,3</t>
  </si>
  <si>
    <t>978023411R00</t>
  </si>
  <si>
    <t xml:space="preserve">Vysekání a úprava spár zdiva cihelného mimo komín. </t>
  </si>
  <si>
    <t>978059521R00</t>
  </si>
  <si>
    <t xml:space="preserve">Odsekání vnitřních obkladů stěn do 2 m2 </t>
  </si>
  <si>
    <t>101:(0,7+0,85*2+1,4)*1,5</t>
  </si>
  <si>
    <t>102:(0,7+1,0)*1,5+(0,67*2+0,1+0,9+1,4+1,15)*2,0</t>
  </si>
  <si>
    <t>201:1,16*0,9+(3,66+1,22+1,56+0,86+2,96+2,13)*1,5</t>
  </si>
  <si>
    <t>1,15*2,26+0,8*2*1,95</t>
  </si>
  <si>
    <t>202:(1,18*2+0,48)*1,5+0,22*0,7*2+1,16*0,8</t>
  </si>
  <si>
    <t>203:(0,48+1,18+0,56)*1,5</t>
  </si>
  <si>
    <t>(0,47*2+0,1+0,8+1,07+0,85+0,1)*2,05</t>
  </si>
  <si>
    <t>979081111R00</t>
  </si>
  <si>
    <t xml:space="preserve">Odvoz suti a vybour. hmot na skládku do 1 km </t>
  </si>
  <si>
    <t>t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</si>
  <si>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</si>
  <si>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</si>
  <si>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</si>
  <si>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</si>
  <si>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</si>
  <si>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</si>
  <si>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979087112R00</t>
  </si>
  <si>
    <t xml:space="preserve">Nakládání suti na dopravní prostředky </t>
  </si>
  <si>
    <t>979990102R00</t>
  </si>
  <si>
    <t xml:space="preserve">Poplatek za skládku suti - směs betonu a cihel </t>
  </si>
  <si>
    <t>99</t>
  </si>
  <si>
    <t>Staveništní přesun hmot</t>
  </si>
  <si>
    <t>99 Staveništní přesun hmot</t>
  </si>
  <si>
    <t>999281105R00</t>
  </si>
  <si>
    <t xml:space="preserve">Přesun hmot pro opravy a údržbu do výšky 6 m </t>
  </si>
  <si>
    <t>711</t>
  </si>
  <si>
    <t>Izolace proti vodě</t>
  </si>
  <si>
    <t>711 Izolace proti vodě</t>
  </si>
  <si>
    <t>711212002RT3</t>
  </si>
  <si>
    <t>Stěrka hydroizolační těsnicí hmotou Mapelastic (fa Mapei), pružná hydroizolace</t>
  </si>
  <si>
    <t>101,102:(1,2+2,73)*1,1</t>
  </si>
  <si>
    <t>201:21,9*1,1+0,8*1,8*3</t>
  </si>
  <si>
    <t>725</t>
  </si>
  <si>
    <t>Zařizovací předměty</t>
  </si>
  <si>
    <t>725 Zařizovací předměty</t>
  </si>
  <si>
    <t>725291112R00</t>
  </si>
  <si>
    <t xml:space="preserve">Madlo rovné bílé Novaservis dl. 400 mm </t>
  </si>
  <si>
    <t>soubor</t>
  </si>
  <si>
    <t>766</t>
  </si>
  <si>
    <t>Konstrukce truhlářské</t>
  </si>
  <si>
    <t>766 Konstrukce truhlářské</t>
  </si>
  <si>
    <t>766629304R00</t>
  </si>
  <si>
    <t xml:space="preserve">Montáž dveří plastových </t>
  </si>
  <si>
    <t>Dveře plastové bílé prosklené do sprchy s rámem levé - 600/700x2000</t>
  </si>
  <si>
    <t>M2</t>
  </si>
  <si>
    <t>998766201R00</t>
  </si>
  <si>
    <t xml:space="preserve">Přesun hmot pro truhlářské konstr., výšky do 6 m </t>
  </si>
  <si>
    <t>771</t>
  </si>
  <si>
    <t>Podlahy z dlaždic a obklady</t>
  </si>
  <si>
    <t>771 Podlahy z dlaždic a obklady</t>
  </si>
  <si>
    <t>771101210R00</t>
  </si>
  <si>
    <t xml:space="preserve">Penetrace podkladu pod dlažby </t>
  </si>
  <si>
    <t>771475014RT2</t>
  </si>
  <si>
    <t>Obklad soklíků keram.rovných, tmel,výška 10 cm Adesilex P 22 (Mapei), Keracolor FF (spár.hmota)</t>
  </si>
  <si>
    <t>201:5,95+6,02+0,15+0,25+0,4+0,31</t>
  </si>
  <si>
    <t>771575109R00</t>
  </si>
  <si>
    <t xml:space="preserve">Montáž podlah keram.,hladké, tmel, 30x30 cm </t>
  </si>
  <si>
    <t>771578011R00</t>
  </si>
  <si>
    <t xml:space="preserve">Spára podlaha - stěna, silikonem </t>
  </si>
  <si>
    <t>101:1,4+0,85*2+0,7</t>
  </si>
  <si>
    <t>102:0,7*3+1,0+0,9+1,4+0,1+1,15+0,2</t>
  </si>
  <si>
    <t>201:0,86+2,96+2,13+5,95+5,1+0,15+0,25+0,4</t>
  </si>
  <si>
    <t>0,3+1,16+3,66+1,22+1,15+0,8*4</t>
  </si>
  <si>
    <t>771579790R00</t>
  </si>
  <si>
    <t>Příplatek za diagonální kladení fakturovat dle skutečnosti</t>
  </si>
  <si>
    <t>771579795R00</t>
  </si>
  <si>
    <t xml:space="preserve">Příplatek za spárování vodotěsnou hmotou - plošně </t>
  </si>
  <si>
    <t>597642030</t>
  </si>
  <si>
    <t>Dlažba Taurus Granit matná 300x300x9 mm druh a barvu určit při realizaci podlahy</t>
  </si>
  <si>
    <t>101,102:(1,2+2,73)*1,05</t>
  </si>
  <si>
    <t>201:21,9*1,05</t>
  </si>
  <si>
    <t>597642410</t>
  </si>
  <si>
    <t>Dlažba Taurus Granit matná sokl 300x80x9 mm</t>
  </si>
  <si>
    <t>201:(5,95+6,02+0,15+0,25+0,4+0,31)/0,3*1,05</t>
  </si>
  <si>
    <t>998771201R00</t>
  </si>
  <si>
    <t xml:space="preserve">Přesun hmot pro podlahy z dlaždic, výšky do 6 m </t>
  </si>
  <si>
    <t>777</t>
  </si>
  <si>
    <t>Podlahy ze syntetických hmot</t>
  </si>
  <si>
    <t>777 Podlahy ze syntetických hmot</t>
  </si>
  <si>
    <t>777551482R00</t>
  </si>
  <si>
    <t xml:space="preserve">Vyrovnávací samoniv.stěrka Sika Level-100AT, tl. 5 </t>
  </si>
  <si>
    <t>781</t>
  </si>
  <si>
    <t>Obklady keramické</t>
  </si>
  <si>
    <t>781 Obklady keramické</t>
  </si>
  <si>
    <t>781415016RT5</t>
  </si>
  <si>
    <t>Montáž obkladů stěn, porovin.,tmel, nad 20x25 cm Flexkleber (lepidlo), Fugenbund (spár. hmota)</t>
  </si>
  <si>
    <t>201:1,16*0,9+(3,66+1,22+1,56+0,86+2,96+2,13)*1,8+0,1*1,1</t>
  </si>
  <si>
    <t>0,35*1,8+0,8*3*1,8+2,96*0,15</t>
  </si>
  <si>
    <t>781419706RT2</t>
  </si>
  <si>
    <t>Příplatek za spárovací vodotěsnou hmotu - plošně Aso-flexfuge (Schomburg)</t>
  </si>
  <si>
    <t>781491001R00</t>
  </si>
  <si>
    <t>Montáž lišt k obkladům rohové</t>
  </si>
  <si>
    <t>101:1,25+0,85</t>
  </si>
  <si>
    <t>102:2,0*2</t>
  </si>
  <si>
    <t>201:1,16+1,8*5+2,96</t>
  </si>
  <si>
    <t>202:0,8+0,15</t>
  </si>
  <si>
    <t>203:2,0*3</t>
  </si>
  <si>
    <t>59760100.A</t>
  </si>
  <si>
    <t>Lišta rohová plastová na obklad ukončovací 6 mm</t>
  </si>
  <si>
    <t>26,17*1,05</t>
  </si>
  <si>
    <t>597813665</t>
  </si>
  <si>
    <t>Obkládačka 20x25 barvu a druh určit před realizací lze použít i jiná velikost formátu !</t>
  </si>
  <si>
    <t>73,095*1,05</t>
  </si>
  <si>
    <t>998781201R00</t>
  </si>
  <si>
    <t xml:space="preserve">Přesun hmot pro obklady keramické, výšky do 6 m </t>
  </si>
  <si>
    <t>783</t>
  </si>
  <si>
    <t>Nátěry</t>
  </si>
  <si>
    <t>783 Nátěry</t>
  </si>
  <si>
    <t>783225600R00</t>
  </si>
  <si>
    <t>Nátěr syntetický kovových konstrukcí 2x email zárubní</t>
  </si>
  <si>
    <t>101-102:(0,7+2,0*2)*2*0,25</t>
  </si>
  <si>
    <t>201:(1,0+2,0*2)*2*0,25</t>
  </si>
  <si>
    <t>202-204:(0,7+2,0*2)*3*0,25</t>
  </si>
  <si>
    <t>783424240R00</t>
  </si>
  <si>
    <t>Nátěr syntet. potrubí do DN 50 mm  Z+1x +1x email vytápění</t>
  </si>
  <si>
    <t>101-102:10,0</t>
  </si>
  <si>
    <t>201:8,0</t>
  </si>
  <si>
    <t>202-203:5,0</t>
  </si>
  <si>
    <t>784</t>
  </si>
  <si>
    <t>Malby</t>
  </si>
  <si>
    <t>784 Malby</t>
  </si>
  <si>
    <t>784442001RT2</t>
  </si>
  <si>
    <t>Malba disperzní interiérová HET, výška do 3,8 m Klasik 1barevná, 2x nátěr, 1x penetrace</t>
  </si>
  <si>
    <t>101:(1,4+0,85)*2*1,15</t>
  </si>
  <si>
    <t>102:(1,4+1,0+0,85)*1,15</t>
  </si>
  <si>
    <t>(1,0+1,4+1,15)*0,95</t>
  </si>
  <si>
    <t>201:(3,66+1,22+0,35+1,56+0,86+2,96+2,13)*1,15</t>
  </si>
  <si>
    <t>(0,31+0,38+0,25+1,11+6,02+5,95)*2,95</t>
  </si>
  <si>
    <t>0,8*1,15*3-1,0*2,0*2-0,6*1,8*4+1,0</t>
  </si>
  <si>
    <t>202:(1,16+1,18)*2*1,15</t>
  </si>
  <si>
    <t>203:(2,08+1,16)*2*1,15</t>
  </si>
  <si>
    <t>(1,07+0,88)*2*1,54-0,7*0,5</t>
  </si>
  <si>
    <t>784442021RT1</t>
  </si>
  <si>
    <t>Malba disperzní interiérová HET, výška do 3,8 m Hetline pro sádrokartony, 2 x nátěr</t>
  </si>
  <si>
    <t>29,5+0,5*0,3*4</t>
  </si>
  <si>
    <t>784498911R00</t>
  </si>
  <si>
    <t xml:space="preserve">Vyhlazení malířskou masou 1x, výška do 3,8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</si>
  <si>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</si>
  <si>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</si>
  <si>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</si>
  <si>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</si>
  <si>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</si>
  <si>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</si>
  <si>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</si>
  <si>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</si>
  <si>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Kroměříž, Velké náměstí 115, Kroměříž</t>
  </si>
  <si>
    <t>Ing. Jiří Havelka - projekt. činnost ve výstavbě</t>
  </si>
  <si>
    <t>02</t>
  </si>
  <si>
    <t>Sociální zařízení objektu A - voda a kanalizace</t>
  </si>
  <si>
    <t>02 Sociální zařízení objektu A - voda a kanalizace</t>
  </si>
  <si>
    <t>900      R02</t>
  </si>
  <si>
    <t>HZS - stavební dělník v tarifní třídě 5 stavební přípomoci</t>
  </si>
  <si>
    <t>969011121R00</t>
  </si>
  <si>
    <t xml:space="preserve">Vybourání vodovod., plynového vedení DN do 52 mm </t>
  </si>
  <si>
    <t>969021111R00</t>
  </si>
  <si>
    <t xml:space="preserve">Vybourání kanalizačního potrubí DN do 100 mm </t>
  </si>
  <si>
    <t>9,7+10,0+1,0</t>
  </si>
  <si>
    <t>969021121R00</t>
  </si>
  <si>
    <t xml:space="preserve">Vybourání kanalizačního potrubí DN do 200 mm </t>
  </si>
  <si>
    <t>721</t>
  </si>
  <si>
    <t>Vnitřní kanalizace</t>
  </si>
  <si>
    <t>721 Vnitřní kanalizace</t>
  </si>
  <si>
    <t>721176103R00</t>
  </si>
  <si>
    <t xml:space="preserve">Potrubí HT připojovací D 50 x 1,8 mm </t>
  </si>
  <si>
    <t>101-102:1,2+0,5</t>
  </si>
  <si>
    <t>201:4,0+1,0</t>
  </si>
  <si>
    <t>202_204:1,5*2</t>
  </si>
  <si>
    <t>721176135R00</t>
  </si>
  <si>
    <t xml:space="preserve">Potrubí HT svodné (ležaté) zavěšené D 110 x 2,7 mm </t>
  </si>
  <si>
    <t>201:3,5+0,5</t>
  </si>
  <si>
    <t>202-204:1,0*2+4,0</t>
  </si>
  <si>
    <t>721176213R00</t>
  </si>
  <si>
    <t xml:space="preserve">Potrubí KG odpadní svislé D 125 x 3,2 mm </t>
  </si>
  <si>
    <t>201:6,5</t>
  </si>
  <si>
    <t>721176222R00</t>
  </si>
  <si>
    <t xml:space="preserve">Potrubí KG svodné (ležaté) v zemi D 110 x 3,2 mm </t>
  </si>
  <si>
    <t>101-102:1,0</t>
  </si>
  <si>
    <t>721177125R00</t>
  </si>
  <si>
    <t xml:space="preserve">Čisticí kus pro POLO-KAL NG, odpadní svislé D 110 </t>
  </si>
  <si>
    <t>721177126R00</t>
  </si>
  <si>
    <t xml:space="preserve">Čisticí kus pro POLO-KAL NG, odpadní svislé D 125 </t>
  </si>
  <si>
    <t>721194105R00</t>
  </si>
  <si>
    <t xml:space="preserve">Vyvedení odpadních výpustek D 50 x 1,8 </t>
  </si>
  <si>
    <t>201:6</t>
  </si>
  <si>
    <t>721194109R00</t>
  </si>
  <si>
    <t xml:space="preserve">Vyvedení odpadních výpustek D 110 x 2,3 </t>
  </si>
  <si>
    <t>201:5</t>
  </si>
  <si>
    <t>204:1</t>
  </si>
  <si>
    <t>721223426RT1</t>
  </si>
  <si>
    <t>Vpusť podlahová se zápachovou uzávěrkou HL80.1H s živičným límcem, mřížka nerez 115x115 mm</t>
  </si>
  <si>
    <t>721290111R00</t>
  </si>
  <si>
    <t xml:space="preserve">Zkouška těsnosti kanalizace vodou DN 125 </t>
  </si>
  <si>
    <t>9,7+10,0+6,5+1,0</t>
  </si>
  <si>
    <t>721300922R00</t>
  </si>
  <si>
    <t xml:space="preserve">Pročištění ležatých svodů do DN 300 </t>
  </si>
  <si>
    <t xml:space="preserve">Napojení nové kanalizace na stávající </t>
  </si>
  <si>
    <t>998721201R00</t>
  </si>
  <si>
    <t xml:space="preserve">Přesun hmot pro vnitřní kanalizaci, výšky do 6 m </t>
  </si>
  <si>
    <t>722</t>
  </si>
  <si>
    <t>Vnitřní vodovod</t>
  </si>
  <si>
    <t>722 Vnitřní vodovod</t>
  </si>
  <si>
    <t>722171211R00</t>
  </si>
  <si>
    <t>Potrubí z PEHD, D 20 x 2,0 mm DN16</t>
  </si>
  <si>
    <t>101-102:2,0+1,5+0,5*4</t>
  </si>
  <si>
    <t>201:1,8+2,0+1,0</t>
  </si>
  <si>
    <t>202-204:2,0+0,5*2+1,5+2,5*2+2,0*2</t>
  </si>
  <si>
    <t>722171212R00</t>
  </si>
  <si>
    <t>Potrubí z PEHD, D 25 x 2,3 mm DN20</t>
  </si>
  <si>
    <t>101-102:1,5*2+2,0*2</t>
  </si>
  <si>
    <t>201:1,2+1,0+2,0</t>
  </si>
  <si>
    <t>202-204:1,0*2+1,2*2+1,0*2</t>
  </si>
  <si>
    <t>722171213R00</t>
  </si>
  <si>
    <t>Potrubí z PEHD, D 32 x 3,0 mm DN25</t>
  </si>
  <si>
    <t>201:1,0+1,5*2+2,0*2</t>
  </si>
  <si>
    <t>722181212RT7</t>
  </si>
  <si>
    <t>Izolace návleková MIRELON PRO tl. stěny 9 mm vnitřní průměr 22 mm</t>
  </si>
  <si>
    <t>722181212RT8</t>
  </si>
  <si>
    <t>Izolace návleková MIRELON PRO tl. stěny 9 mm vnitřní průměr 25 mm</t>
  </si>
  <si>
    <t>722181212RU1</t>
  </si>
  <si>
    <t>Izolace návleková MIRELON PRO tl. stěny 9 mm vnitřní průměr 32 mm</t>
  </si>
  <si>
    <t>722190401R00</t>
  </si>
  <si>
    <t xml:space="preserve">Vyvedení a upevnění výpustek DN 15 </t>
  </si>
  <si>
    <t>4+14</t>
  </si>
  <si>
    <t>722190901R00</t>
  </si>
  <si>
    <t xml:space="preserve">Uzavření/otevření vodovodního potrubí při opravě </t>
  </si>
  <si>
    <t>722220121R00</t>
  </si>
  <si>
    <t xml:space="preserve">Nástěnka K 247, pro baterii G 1/2 </t>
  </si>
  <si>
    <t>pár</t>
  </si>
  <si>
    <t>201:1</t>
  </si>
  <si>
    <t>722237122R00</t>
  </si>
  <si>
    <t xml:space="preserve">Kohout kulový,2xvnitřní záv. GIACOMINI R250D DN 20 </t>
  </si>
  <si>
    <t>722237123R00</t>
  </si>
  <si>
    <t xml:space="preserve">Kohout kulový,2xvnitřní záv. GIACOMINI R250D DN 25 </t>
  </si>
  <si>
    <t>722280106R00</t>
  </si>
  <si>
    <t xml:space="preserve">Tlaková zkouška vodovodního potrubí DN 32 </t>
  </si>
  <si>
    <t>23,8+17,6+8,0</t>
  </si>
  <si>
    <t>722290234R00</t>
  </si>
  <si>
    <t xml:space="preserve">Proplach a dezinfekce vodovod.potrubí DN 80 </t>
  </si>
  <si>
    <t>998722201R00</t>
  </si>
  <si>
    <t xml:space="preserve">Přesun hmot pro vnitřní vodovod, výšky do 6 m </t>
  </si>
  <si>
    <t>725034111R00</t>
  </si>
  <si>
    <t>D+M - Závěsný WC komplet T-06 Duofix + Lyra plus Compact závěsný 49 cm včetně sedátka, bílý</t>
  </si>
  <si>
    <t>725034121R00</t>
  </si>
  <si>
    <t>D+M - Závěsný WC komplet T-07 Duofix Special + Kind klozet dětský - výrobce Geberit</t>
  </si>
  <si>
    <t>725110811R00</t>
  </si>
  <si>
    <t xml:space="preserve">Demontáž klozetů splachovacích </t>
  </si>
  <si>
    <t>725111910R00</t>
  </si>
  <si>
    <t xml:space="preserve">Oprava nádrží,odmontování splachovací trubky </t>
  </si>
  <si>
    <t>725111911R00</t>
  </si>
  <si>
    <t xml:space="preserve">Oprava nádrží, odmontování nádrže </t>
  </si>
  <si>
    <t>725210821R00</t>
  </si>
  <si>
    <t xml:space="preserve">Demontáž umyvadel bez výtokových armatur </t>
  </si>
  <si>
    <t>725219401R00</t>
  </si>
  <si>
    <t xml:space="preserve">Montáž umyvadel na šrouby do zdiva </t>
  </si>
  <si>
    <t>725330913R00</t>
  </si>
  <si>
    <t xml:space="preserve">Výměna výlevky diturvitové č.5104.6 MIRA </t>
  </si>
  <si>
    <t>725330917R00</t>
  </si>
  <si>
    <t xml:space="preserve">Výměna mříže k výlevce </t>
  </si>
  <si>
    <t>725810405R00</t>
  </si>
  <si>
    <t>Ventil rohový s přípoj. trubičkou TE 67 G 1/2 pro umyvadla</t>
  </si>
  <si>
    <t>725820801R00</t>
  </si>
  <si>
    <t xml:space="preserve">Demontáž baterie nástěnné do G 3/4 </t>
  </si>
  <si>
    <t>725823111RT1</t>
  </si>
  <si>
    <t>Baterie umyvadlová stoján. ruční, bez otvír.odpadu standardní</t>
  </si>
  <si>
    <t>725825111R00</t>
  </si>
  <si>
    <t>Baterie umyvadlová nástěnná ruční páková s jedním přívodem</t>
  </si>
  <si>
    <t>725825114RT1</t>
  </si>
  <si>
    <t>Baterie dřezová nástěnná ruční pro výlevku standardní</t>
  </si>
  <si>
    <t>725829202R00</t>
  </si>
  <si>
    <t xml:space="preserve">Montáž baterie umyv.a dřezové nástěnné </t>
  </si>
  <si>
    <t>725845111RT2</t>
  </si>
  <si>
    <t>Baterie sprchová nástěnná ruční, s příslušenstvím standardní</t>
  </si>
  <si>
    <t>725860213R00</t>
  </si>
  <si>
    <t xml:space="preserve">Sifon umyvadlový HL132, D 32, 40 mm </t>
  </si>
  <si>
    <t xml:space="preserve">Kind - dětské klozetové sedátko s poklopem, zelená </t>
  </si>
  <si>
    <t>D+M - Ventil termostatický směšovací 1" nastavení na 40 st. C</t>
  </si>
  <si>
    <t>551439</t>
  </si>
  <si>
    <t>Montáž baterie umyv.a dřezové nástěnné</t>
  </si>
  <si>
    <t>64214360</t>
  </si>
  <si>
    <t>Umyvadlo LYRA Plus bílé bez otv.bat. 600x490x195mm</t>
  </si>
  <si>
    <t>64214361</t>
  </si>
  <si>
    <t>Umyvadlo LYRA Plus bílé s otv. bat. 600x490x195mm</t>
  </si>
  <si>
    <t>64217303</t>
  </si>
  <si>
    <t>Umyvadlo LYRA Plus bílé bez otv.bat. 500x410x185mm</t>
  </si>
  <si>
    <t>64286105</t>
  </si>
  <si>
    <t>Sada instalační k umyvadlům č. 890349###0001</t>
  </si>
  <si>
    <t>64291371</t>
  </si>
  <si>
    <t>Sloup LYRA Plus 819950###0201 bílý</t>
  </si>
  <si>
    <t>998725201R00</t>
  </si>
  <si>
    <t xml:space="preserve">Přesun hmot pro zařizovací předměty, výšky do 6 m </t>
  </si>
  <si>
    <t>735</t>
  </si>
  <si>
    <t>Otopná tělesa</t>
  </si>
  <si>
    <t>735 Otopná tělesa</t>
  </si>
  <si>
    <t>735111810R00</t>
  </si>
  <si>
    <t xml:space="preserve">Demontáž těles otopných litinových článkových </t>
  </si>
  <si>
    <t>101-102:0,5*0,6</t>
  </si>
  <si>
    <t>202-203:0,5*0,6</t>
  </si>
  <si>
    <t>735119140R00</t>
  </si>
  <si>
    <t xml:space="preserve">Montáž těles otopných litinových článkových </t>
  </si>
  <si>
    <t>735191905R00</t>
  </si>
  <si>
    <t xml:space="preserve">Oprava - odvzdušnění otopných těles </t>
  </si>
  <si>
    <t>735494811R00</t>
  </si>
  <si>
    <t xml:space="preserve">Vypuštění vody z otopných těles </t>
  </si>
  <si>
    <t>HZS - stavební dělník v tarifní třídě 4 přípomoci vytápění</t>
  </si>
  <si>
    <t>D96</t>
  </si>
  <si>
    <t>Přesuny suti a vybouraných hmot</t>
  </si>
  <si>
    <t>D96 Přesuny suti a vybouraných hmot</t>
  </si>
  <si>
    <t>979990111R00</t>
  </si>
  <si>
    <t xml:space="preserve">Poplatek za skládku suti - stavební keramika </t>
  </si>
  <si>
    <t>03</t>
  </si>
  <si>
    <t>Sociální zařízení objektu A - elektroinstalace</t>
  </si>
  <si>
    <t>03 Sociální zařízení objektu A - elektroinstalace</t>
  </si>
  <si>
    <t>799</t>
  </si>
  <si>
    <t>Ostatní</t>
  </si>
  <si>
    <t>799 Ostatní</t>
  </si>
  <si>
    <t>904      01</t>
  </si>
  <si>
    <t>HZS-ZKOUSKY V RAMCI MONTAZ. PRACI KOMPLEXNI VYZKOUSENI</t>
  </si>
  <si>
    <t>HOD</t>
  </si>
  <si>
    <t>905      01</t>
  </si>
  <si>
    <t>HZS-revize provoz.souboru a st.obj. VÝCHOZÍ REVIZE</t>
  </si>
  <si>
    <t>910      00</t>
  </si>
  <si>
    <t>HZS - PRACE MIMO CENNIK KOORDINACE S OSTATNIMI PROFESEMI</t>
  </si>
  <si>
    <t>M15</t>
  </si>
  <si>
    <t>M15 Zemní práce</t>
  </si>
  <si>
    <t>348000000</t>
  </si>
  <si>
    <t>SVITIDLO LED SOLA 24W 4000K  1980LM s LED žárovkou</t>
  </si>
  <si>
    <t>KUS</t>
  </si>
  <si>
    <t>101+102:3</t>
  </si>
  <si>
    <t>201-203:9</t>
  </si>
  <si>
    <t>35810009</t>
  </si>
  <si>
    <t>SUSAK JET DRYER MINI 1650W pokud původní nebude vyhovovat !</t>
  </si>
  <si>
    <t>35912403</t>
  </si>
  <si>
    <t>VENTILATOR B10 MATIC TIMER</t>
  </si>
  <si>
    <t>141      00</t>
  </si>
  <si>
    <t xml:space="preserve">PRIRAZKA ZA PODRUZNY MATERIAL M15 </t>
  </si>
  <si>
    <t>PROC</t>
  </si>
  <si>
    <t>M21</t>
  </si>
  <si>
    <t>Elektromontáže</t>
  </si>
  <si>
    <t>M21 Elektromontáže</t>
  </si>
  <si>
    <t>21020000400</t>
  </si>
  <si>
    <t xml:space="preserve">SVIT ZAR 2110303  60W       STROPNI </t>
  </si>
  <si>
    <t>21029075100</t>
  </si>
  <si>
    <t xml:space="preserve">MONTAZ VENTILATORU DO  1,5KW </t>
  </si>
  <si>
    <t>21029081000</t>
  </si>
  <si>
    <t xml:space="preserve">PRIPOJENI SPOTREICE DO 1 KW </t>
  </si>
  <si>
    <t>21081004500</t>
  </si>
  <si>
    <t xml:space="preserve">KABEL CYKY-M 750V 3X1,5       PEVNE </t>
  </si>
  <si>
    <t>M</t>
  </si>
  <si>
    <t>201-203:30,0</t>
  </si>
  <si>
    <t>21081005500</t>
  </si>
  <si>
    <t xml:space="preserve">KABEL CYKY-M 750V 5X1,5       PEVNE </t>
  </si>
  <si>
    <t>102:5,0</t>
  </si>
  <si>
    <t>34111031</t>
  </si>
  <si>
    <t>KABEL CU JADRO CYKY 3 X 1,5 C</t>
  </si>
  <si>
    <t>34111090</t>
  </si>
  <si>
    <t>KABEL CU JADRO CYKY 5 X 1,5 C</t>
  </si>
  <si>
    <t>111      00</t>
  </si>
  <si>
    <t xml:space="preserve">MIMOSTAVENISTNI DOPRAVA cl.8,ods.3a </t>
  </si>
  <si>
    <t>PROC.</t>
  </si>
  <si>
    <t>131      00</t>
  </si>
  <si>
    <t xml:space="preserve">PRESUN DO ZONY M21,22,36,39  cl.8 </t>
  </si>
  <si>
    <t>04</t>
  </si>
  <si>
    <t>Sociální zařízení objektu C - stavební část</t>
  </si>
  <si>
    <t>04 Sociální zařízení objektu C - stavební část</t>
  </si>
  <si>
    <t>106:0,46*2,0</t>
  </si>
  <si>
    <t>207:0,46*2,0</t>
  </si>
  <si>
    <t>104:0,8*3,05</t>
  </si>
  <si>
    <t>205:0,8*3,03</t>
  </si>
  <si>
    <t>104-106:22,12+1,0+2,65</t>
  </si>
  <si>
    <t>205-207:22,0+0,93+2,70</t>
  </si>
  <si>
    <t>104:3,05*2</t>
  </si>
  <si>
    <t>106:2,0</t>
  </si>
  <si>
    <t>205:3,03*2</t>
  </si>
  <si>
    <t>207:2,0</t>
  </si>
  <si>
    <t>104:3,04*1,2</t>
  </si>
  <si>
    <t>205:3,01*1,2</t>
  </si>
  <si>
    <t>104:(3,5*2+0,5*2)*0,2</t>
  </si>
  <si>
    <t>105:(1,0+3,5)*0,2</t>
  </si>
  <si>
    <t>106:(2,2+1,0+2,0*2+1,2)*0,2</t>
  </si>
  <si>
    <t>107:(0,85+0,6*2+3,5)*0,2</t>
  </si>
  <si>
    <t>205:(3,5*2+0,5*2)*0,2</t>
  </si>
  <si>
    <t>206:(1,0+3,0)*0,2</t>
  </si>
  <si>
    <t>207:(2,2+1,0+2,0*2+1,2)*0,2</t>
  </si>
  <si>
    <t>208:(0,85+0,6*2+3,0)*0,2</t>
  </si>
  <si>
    <t>104:2,07+3,04+0,78+1,5+1,18+0,8*2+1,18+3,69+0,8</t>
  </si>
  <si>
    <t>105:0,45+0,86*2+0,22*2</t>
  </si>
  <si>
    <t>106:0,46+1,35+1,16+0,9+1,06+0,75</t>
  </si>
  <si>
    <t>107:1,07+0,88*2+0,37</t>
  </si>
  <si>
    <t>205:2,06+3,01+0,8+1,57+1,16+0,8*2+1,21+3,74+0,8</t>
  </si>
  <si>
    <t>206:0,45+0,8*2+0,22*2</t>
  </si>
  <si>
    <t>207:0,45+1,41+0,9+1,16+1,17+0,56</t>
  </si>
  <si>
    <t>208:1,07+0,88*2+0,37</t>
  </si>
  <si>
    <t>104:(2,07+3,04+0,78+1,5+1,18+3,69)*1,8</t>
  </si>
  <si>
    <t>1,16*0,8+1,18*2,05+0,88*2*1,84</t>
  </si>
  <si>
    <t>105:(0,48+0,86*2)*1,8+0,22*1,0*2+1,16*0,8</t>
  </si>
  <si>
    <t>106:(0,48+1,18+0,5)*2,0</t>
  </si>
  <si>
    <t>(0,48*2+0,1+1,06+1,07+1,06+0,2)*2,0</t>
  </si>
  <si>
    <t>107:(1,07+0,88*2+0,4)*1,5</t>
  </si>
  <si>
    <t>205:(2,06+3,01+0,8+1,57+1,21+3,74)*1,8</t>
  </si>
  <si>
    <t>1,16*0,75+1,16*2,05+0,81*2*1,73</t>
  </si>
  <si>
    <t>206:(0,8+2+0,48)*1,8+0,22*1,0*2+1,16*0,8</t>
  </si>
  <si>
    <t>207:(0,48+1,34+0,56)*2,0</t>
  </si>
  <si>
    <t>(0,48*2+0,1+0,97+1,07+1,17+0,1)*2,0</t>
  </si>
  <si>
    <t>208:(1,07+0,88*2+0,4)*1,5</t>
  </si>
  <si>
    <t>104:0,8*0,98</t>
  </si>
  <si>
    <t>205:0,8*1,0</t>
  </si>
  <si>
    <t>v místech rýh:</t>
  </si>
  <si>
    <t>104:(3,5*2+0,5*2)*0,5</t>
  </si>
  <si>
    <t>105:(1,0+3,5)*0,5</t>
  </si>
  <si>
    <t>106:(2,2+1,0+2,0*2+1,2)*0,5</t>
  </si>
  <si>
    <t>107:(0,85+0,6*2+3,5)*0,5</t>
  </si>
  <si>
    <t>205:(3,5*2+0,5*2)*0,5</t>
  </si>
  <si>
    <t>206:(1,0+3,0)*0,5</t>
  </si>
  <si>
    <t>207:(2,2+1,0+2,0*2+1,2)*0,5</t>
  </si>
  <si>
    <t>208:(0,85+0,6*2+3,0)*0,5</t>
  </si>
  <si>
    <t>104:3,0*2,5+1,2*1,2+2,8*1,0+3,0*2,0</t>
  </si>
  <si>
    <t>105-107:1,0*0,6+1,2*1,0+0,8*1,0+1,0*0,8</t>
  </si>
  <si>
    <t>205:3,0*2,5+1,2*1,2+2,8*1,0+3,0*2,0</t>
  </si>
  <si>
    <t>206-208:1,0*0,6+1,2*1,0+0,8*1,0+1,0*0,8</t>
  </si>
  <si>
    <t>104-107:22,12+1,0+2,6+0,95</t>
  </si>
  <si>
    <t>205-208:22,0+0,93+2,66+0,95</t>
  </si>
  <si>
    <t>104- žlutá:4</t>
  </si>
  <si>
    <t>205 - červená:4</t>
  </si>
  <si>
    <t>104:6</t>
  </si>
  <si>
    <t>205:6</t>
  </si>
  <si>
    <t>106:1</t>
  </si>
  <si>
    <t>207:1</t>
  </si>
  <si>
    <t>104 - do sprchy:1</t>
  </si>
  <si>
    <t>106:2</t>
  </si>
  <si>
    <t>205 - do sprchy:1</t>
  </si>
  <si>
    <t>207:2</t>
  </si>
  <si>
    <t>Demontáž a zpětná montáž zásobníků ručníků, skříněk pod omyvadly, poliček</t>
  </si>
  <si>
    <t>106:4</t>
  </si>
  <si>
    <t>207:4</t>
  </si>
  <si>
    <t>104:2</t>
  </si>
  <si>
    <t>105:1</t>
  </si>
  <si>
    <t>205:2</t>
  </si>
  <si>
    <t>206:1</t>
  </si>
  <si>
    <t>Protiprašná zábrana při bouracích pracích dveře do učeben</t>
  </si>
  <si>
    <t>104:1,0*2,0</t>
  </si>
  <si>
    <t>205:1,0*2,0</t>
  </si>
  <si>
    <t>104-105:2</t>
  </si>
  <si>
    <t>205-206:2</t>
  </si>
  <si>
    <t>104:0,8*0,8*0,25</t>
  </si>
  <si>
    <t>205:0,8*0,8*0,3</t>
  </si>
  <si>
    <t>965081702R00</t>
  </si>
  <si>
    <t xml:space="preserve">Bourání soklíků z dlažeb keramických </t>
  </si>
  <si>
    <t>104:6,01+6,02+0,5-1,0</t>
  </si>
  <si>
    <t>205:6,02+6,02+0,5-1,0</t>
  </si>
  <si>
    <t>104:3,5*2+0,5*2</t>
  </si>
  <si>
    <t>105:1,0+3,5</t>
  </si>
  <si>
    <t>106:2,2+1,0+2,0*2+1,2</t>
  </si>
  <si>
    <t>107:0,85+0,6*2+3,5</t>
  </si>
  <si>
    <t>205:3,5*2+0,5*2</t>
  </si>
  <si>
    <t>206:1,0+3,0</t>
  </si>
  <si>
    <t>207:2,2+1,0+2,0*2+1,2</t>
  </si>
  <si>
    <t>208:0,85+0,6*2+3,0</t>
  </si>
  <si>
    <t>104:(2,07+3,4+0,78+1,5+1,18+3,69)*0,30</t>
  </si>
  <si>
    <t>105:1,0*0,6+1,2*1,0+0,8*1,0+1,0*0,8</t>
  </si>
  <si>
    <t>106:(0,46+1,35+0,56)*0,3</t>
  </si>
  <si>
    <t>205:(2,06+3,01+0,8+1,57+1,21+3,74)*0,26</t>
  </si>
  <si>
    <t>206:(0,46+0,8*2+0,22*2)*0,3</t>
  </si>
  <si>
    <t>207:(0,46+1,41+0,56)*0,3</t>
  </si>
  <si>
    <t>104:(2,07+3,04+0,78+1,5+1,18+3,69)*1,5</t>
  </si>
  <si>
    <t>1,16*0,8+1,18*2,06+0,88*2*1,84</t>
  </si>
  <si>
    <t>105:(0,48+0,86*2)*1,5+0,22*0,7*2+1,16*0,8</t>
  </si>
  <si>
    <t>106:(0,48+1,18+0,5)*1,5</t>
  </si>
  <si>
    <t>205:(2,06+3,01+0,8+1,57+1,21+3,74)*1,54</t>
  </si>
  <si>
    <t>1,16*0,75+1,16*2,0+0,81*2*1,73</t>
  </si>
  <si>
    <t>206:(0,8+2+0,48)*1,5+0,22*0,7*2+1,16*0,8</t>
  </si>
  <si>
    <t>207:(0,48+1,34+0,56)*1,5</t>
  </si>
  <si>
    <t>104-107:(22,12+1,0+2,6+0,95)*1,1</t>
  </si>
  <si>
    <t>205-208:(22,0+0,93+2,66+0,95)*1,1</t>
  </si>
  <si>
    <t>0,8*1,8*3</t>
  </si>
  <si>
    <t>Dveře plastové bílé prosklené do sprchy s rámem levé - 500/600x2000</t>
  </si>
  <si>
    <t>104:22,12</t>
  </si>
  <si>
    <t>105-107:1,0+2,6+0,95</t>
  </si>
  <si>
    <t>205:22,0</t>
  </si>
  <si>
    <t>206-208:0,93+2,66+0,95</t>
  </si>
  <si>
    <t>104:6,02+6,01+2,07+3,04+0,62+1,5+1,18*2+3,69+2,65+0,15</t>
  </si>
  <si>
    <t>0,8*4</t>
  </si>
  <si>
    <t>105:(0,86+1,16)*2</t>
  </si>
  <si>
    <t>106:1,16*2+1,35*2+1,07+0,9*2+0,5+0,1</t>
  </si>
  <si>
    <t>107:(1,07+0,88)*2</t>
  </si>
  <si>
    <t>205:6,02*2+2,06+3,01+0,65+1,57+1,16+1,21</t>
  </si>
  <si>
    <t>3,74+2,65+0,5+0,8*4</t>
  </si>
  <si>
    <t>206:(1,16+0,8)*2</t>
  </si>
  <si>
    <t>207:1,16*2+1,41*2+1,07+1,0*2+0,55</t>
  </si>
  <si>
    <t>208:(1,07+0,88)*2</t>
  </si>
  <si>
    <t>104:22,12*1,05</t>
  </si>
  <si>
    <t>105-107:(1,0+2,6+0,95)*1,05</t>
  </si>
  <si>
    <t>205:22,0*1,05</t>
  </si>
  <si>
    <t>206-208:(0,93+2,66+0,95)*1,05</t>
  </si>
  <si>
    <t>104:(6,01+6,02+0,5-1,0)/0,3*1,05</t>
  </si>
  <si>
    <t>205:(6,02+6,02+0,5-1,0)/0,3*1,05</t>
  </si>
  <si>
    <t>1,16*0,8+0,38*1,8+0,8*3*1,80</t>
  </si>
  <si>
    <t>1,16*0,75+0,36*1,8+0,8*3*1,8</t>
  </si>
  <si>
    <t>104:3,04+1,8*5+0,8*3</t>
  </si>
  <si>
    <t>106:2,0*3</t>
  </si>
  <si>
    <t>205:3,0+1,8*5+0,8*3</t>
  </si>
  <si>
    <t>207:2,0*3</t>
  </si>
  <si>
    <t>40,84*1,05</t>
  </si>
  <si>
    <t>104:((2,07+3,04+0,78+1,5+1,18+3,69)*1,8)*1,05</t>
  </si>
  <si>
    <t>(1,16*0,8+0,38*1,8+0,8*3*1,8)*1,05</t>
  </si>
  <si>
    <t>105:((0,48+0,86*2)*1,8+0,22*1,0*2+1,16*0,8)*1,05</t>
  </si>
  <si>
    <t>106:((0,48+1,18+0,5)*2,0)*1,05</t>
  </si>
  <si>
    <t>((0,48*2+0,1+1,06+1,07+1,06+0,2)*2,0)*1,05</t>
  </si>
  <si>
    <t>107:((1,07+0,88*2+0,4)*1,5)*1,05</t>
  </si>
  <si>
    <t>Začátek provozního součtu</t>
  </si>
  <si>
    <t>Konec provozního součtu</t>
  </si>
  <si>
    <t>205:((2,06+3,01+0,8+1,57+1,21+3,74)*1,8)*1,05</t>
  </si>
  <si>
    <t>(1,16*0,75+0,36*1,8+0,8*3*1,8)*1,05</t>
  </si>
  <si>
    <t>206:((0,8+2+0,48)*1,8+0,22*1,0*2+1,16*0,8)*1,05</t>
  </si>
  <si>
    <t>207:((0,48+1,34+0,56)*2,0)*1,05</t>
  </si>
  <si>
    <t>((0,48*2+0,1+0,97+1,07+1,17+0,1)*2,0)*1,05</t>
  </si>
  <si>
    <t>208:((1,07+0,88*2+0,4)*1,5)*1,05</t>
  </si>
  <si>
    <t>104:(1,0+2,0*2)*0,25*2</t>
  </si>
  <si>
    <t>105-107:(0,7+2,0*2)*0,25*3</t>
  </si>
  <si>
    <t>205:(1,0+2,0*2)*0,25*2</t>
  </si>
  <si>
    <t>206-208:(0,7+2,0*2)*0,25*3</t>
  </si>
  <si>
    <t>104:6,0+3,0</t>
  </si>
  <si>
    <t>105:2,0</t>
  </si>
  <si>
    <t>106:4,0*2</t>
  </si>
  <si>
    <t>205:6,0</t>
  </si>
  <si>
    <t>206:2,0</t>
  </si>
  <si>
    <t>207:2,0*2</t>
  </si>
  <si>
    <t>104:(2,07+3,04+0,78+1,5+1,18+3,69)*1,15</t>
  </si>
  <si>
    <t>(0,19*2+0,8*3)*1,2+1,0</t>
  </si>
  <si>
    <t>(6,02+1,5)*2,95-1,0*2,0*2</t>
  </si>
  <si>
    <t>1,16*1,0+6,01*2,95-0,7*1,8*4</t>
  </si>
  <si>
    <t>105:(1,16+0,86)*2*1,2-0,7*0,2-0,7*1,8</t>
  </si>
  <si>
    <t>106:(2,35+1,16)*2*1,0</t>
  </si>
  <si>
    <t>107:(1,07+0,88)*2*1,5-0,7*0,5</t>
  </si>
  <si>
    <t>205:(2,06+3,01+0,8+1,57+1,21+3,74)*1,15</t>
  </si>
  <si>
    <t>(0,18*2+0,8*3)*1,15+1,0</t>
  </si>
  <si>
    <t>206:(1,16+0,80)*2*1,2-0,7*0,2-0,7*1,8</t>
  </si>
  <si>
    <t>207:(2,41+1,16)*2*1,0</t>
  </si>
  <si>
    <t>208:(1,07+0,88)*2*1,5-0,7*0,5</t>
  </si>
  <si>
    <t>05</t>
  </si>
  <si>
    <t>Sociální zařízení objektu C - voda a kanalizace</t>
  </si>
  <si>
    <t>05 Sociální zařízení objektu C - voda a kanalizace</t>
  </si>
  <si>
    <t>6,5*2+0,5*2+3,0*2+4,0*2</t>
  </si>
  <si>
    <t>104:4,0+1,0</t>
  </si>
  <si>
    <t>105-107:1,5*2</t>
  </si>
  <si>
    <t>205:4,0+1,0</t>
  </si>
  <si>
    <t>206-208:1,5*2</t>
  </si>
  <si>
    <t>104:3,5+0,5</t>
  </si>
  <si>
    <t>105-107:1,0*2</t>
  </si>
  <si>
    <t>205:3,5+0,5</t>
  </si>
  <si>
    <t>206-208:1,0*2</t>
  </si>
  <si>
    <t>721176212R00</t>
  </si>
  <si>
    <t xml:space="preserve">Potrubí KG odpadní svislé D 110 x 3,2 mm </t>
  </si>
  <si>
    <t>105-208:6,5*2</t>
  </si>
  <si>
    <t>104+205:3,5+3,0</t>
  </si>
  <si>
    <t>104:5</t>
  </si>
  <si>
    <t>107:1</t>
  </si>
  <si>
    <t>205:5</t>
  </si>
  <si>
    <t>208:1</t>
  </si>
  <si>
    <t>104+106:2</t>
  </si>
  <si>
    <t>205+207:2</t>
  </si>
  <si>
    <t>16,0+12,0+13,0+6,5</t>
  </si>
  <si>
    <t>104:2,0+2,0+1,0</t>
  </si>
  <si>
    <t>105-107:2,0+0,5*2+1,5+2,5*2+2,0*2</t>
  </si>
  <si>
    <t>205:2,0+2,0+1,0</t>
  </si>
  <si>
    <t>206-208:2,0+0,5*2+1,5+2,5*2+2,0*2</t>
  </si>
  <si>
    <t>104:1,2+1,0+3,5</t>
  </si>
  <si>
    <t>105-107:1,0*2+1,2*2+1,0*2</t>
  </si>
  <si>
    <t>205:1,2+1,0+2,0</t>
  </si>
  <si>
    <t>206-208:1,0*2+1,2*2+1,0*2</t>
  </si>
  <si>
    <t>104:1,0+1,5*2+3,5*2</t>
  </si>
  <si>
    <t>205:1,0+1,5*2+2,0*2</t>
  </si>
  <si>
    <t>104-107:8+4+2</t>
  </si>
  <si>
    <t>205-208:8+4+2</t>
  </si>
  <si>
    <t>104-107:3</t>
  </si>
  <si>
    <t>205-208:3</t>
  </si>
  <si>
    <t>104+107:3</t>
  </si>
  <si>
    <t>205+208:3</t>
  </si>
  <si>
    <t>37,0+22,7+19,0</t>
  </si>
  <si>
    <t>104+105:6</t>
  </si>
  <si>
    <t>205-206:6</t>
  </si>
  <si>
    <t>104+106:6</t>
  </si>
  <si>
    <t>205+207:6</t>
  </si>
  <si>
    <t>106+207:2</t>
  </si>
  <si>
    <t>107+208:2</t>
  </si>
  <si>
    <t>104+106:7</t>
  </si>
  <si>
    <t>205-207:7</t>
  </si>
  <si>
    <t xml:space="preserve">Kind - dětské klozetové sedátko s poklopem </t>
  </si>
  <si>
    <t>104 - žlutá:5</t>
  </si>
  <si>
    <t>205 - červená: 5</t>
  </si>
  <si>
    <t>104:1</t>
  </si>
  <si>
    <t>205:1</t>
  </si>
  <si>
    <t>105+106:0,5*0,6*2</t>
  </si>
  <si>
    <t>206+207:0,5*0,6*2</t>
  </si>
  <si>
    <t>06</t>
  </si>
  <si>
    <t>Sociální zařízení objektu C - elektroinstalace</t>
  </si>
  <si>
    <t>06 Sociální zařízení objektu C - elektroinstalace</t>
  </si>
  <si>
    <t>104-106:9</t>
  </si>
  <si>
    <t>205-507:9</t>
  </si>
  <si>
    <t>104-106:30,0</t>
  </si>
  <si>
    <t>205-207:30,0</t>
  </si>
  <si>
    <t>Slepý rozpočet stavby</t>
  </si>
  <si>
    <t>Ing. Jiří Havelka</t>
  </si>
  <si>
    <t>Projektová činnost ve výstavbě</t>
  </si>
  <si>
    <t>Zborovská 4185/23, 767 01 Kroměříž</t>
  </si>
  <si>
    <t>Ing. Havelka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</si>
</sst>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2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8"/>
      <color indexed="53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3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0" fontId="6" fillId="0" borderId="0" xfId="0" applyFont="1"/>
    <xf numFmtId="0" fontId="1" fillId="0" borderId="0" xfId="0" applyFont="1" applyAlignment="1">
      <alignment vertical="justify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0" fontId="1" fillId="0" borderId="56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" fontId="1" fillId="0" borderId="5" xfId="1" applyNumberFormat="1" applyFont="1" applyBorder="1"/>
    <xf numFmtId="0" fontId="15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" fontId="16" fillId="6" borderId="65" xfId="1" applyNumberFormat="1" applyFont="1" applyFill="1" applyBorder="1" applyAlignment="1">
      <alignment horizontal="right" wrapText="1"/>
    </xf>
    <xf numFmtId="0" fontId="16" fillId="6" borderId="4" xfId="1" applyFont="1" applyFill="1" applyBorder="1" applyAlignment="1">
      <alignment horizontal="left" wrapText="1"/>
    </xf>
    <xf numFmtId="0" fontId="16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8" fillId="2" borderId="15" xfId="1" applyNumberFormat="1" applyFont="1" applyFill="1" applyBorder="1" applyAlignment="1">
      <alignment horizontal="left"/>
    </xf>
    <xf numFmtId="0" fontId="18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19" fillId="0" borderId="0" xfId="1" applyFont="1" applyAlignment="1"/>
    <xf numFmtId="0" fontId="20" fillId="0" borderId="0" xfId="1" applyFont="1" applyBorder="1"/>
    <xf numFmtId="3" fontId="20" fillId="0" borderId="0" xfId="1" applyNumberFormat="1" applyFont="1" applyBorder="1" applyAlignment="1">
      <alignment horizontal="right"/>
    </xf>
    <xf numFmtId="4" fontId="20" fillId="0" borderId="0" xfId="1" applyNumberFormat="1" applyFont="1" applyBorder="1"/>
    <xf numFmtId="0" fontId="19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" fontId="21" fillId="6" borderId="65" xfId="1" applyNumberFormat="1" applyFont="1" applyFill="1" applyBorder="1" applyAlignment="1">
      <alignment horizontal="right" wrapText="1"/>
    </xf>
    <xf numFmtId="46" fontId="15" fillId="0" borderId="0" xfId="1" applyNumberFormat="1" applyFont="1" applyAlignment="1">
      <alignment wrapText="1"/>
    </xf>
    <xf numFmtId="4" fontId="14" fillId="6" borderId="65" xfId="1" applyNumberFormat="1" applyFont="1" applyFill="1" applyBorder="1" applyAlignment="1">
      <alignment horizontal="right" wrapText="1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8" fillId="0" borderId="0" xfId="0" applyFont="1" applyAlignment="1">
      <alignment horizontal="left" vertical="top" wrapText="1"/>
    </xf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Font="1" applyBorder="1" applyAlignment="1">
      <alignment horizontal="center"/>
    </xf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49" fontId="16" fillId="6" borderId="63" xfId="1" applyNumberFormat="1" applyFont="1" applyFill="1" applyBorder="1" applyAlignment="1">
      <alignment horizontal="left" wrapText="1"/>
    </xf>
    <xf numFmtId="49" fontId="17" fillId="0" borderId="64" xfId="0" applyNumberFormat="1" applyFont="1" applyBorder="1" applyAlignment="1">
      <alignment horizontal="left" wrapText="1"/>
    </xf>
    <xf numFmtId="49" fontId="21" fillId="6" borderId="63" xfId="1" applyNumberFormat="1" applyFont="1" applyFill="1" applyBorder="1" applyAlignment="1">
      <alignment horizontal="left" wrapText="1"/>
    </xf>
    <xf numFmtId="0" fontId="10" fillId="0" borderId="0" xfId="1" applyFont="1" applyAlignment="1">
      <alignment horizontal="center"/>
    </xf>
    <xf numFmtId="49" fontId="1" fillId="0" borderId="54" xfId="1" applyNumberFormat="1" applyFont="1" applyBorder="1" applyAlignment="1">
      <alignment horizontal="center"/>
    </xf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49" fontId="14" fillId="6" borderId="63" xfId="1" applyNumberFormat="1" applyFont="1" applyFill="1" applyBorder="1" applyAlignment="1">
      <alignment horizontal="left" wrapText="1"/>
    </xf>
    <xf numFmtId="14" fontId="1" fillId="0" borderId="5" xfId="0" applyNumberFormat="1" applyFont="1" applyBorder="1"/>
  </cellXfs>
  <cellStyles count="2">
    <cellStyle name="Normální" xfId="0" builtinId="0"/>
    <cellStyle name="normální_POL.XLS" xfId="1" xr:uid="{6B8EF3C7-FC56-4A24-9686-6729B6EB31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B0332-13BD-43A0-BD6D-353014C67881}">
  <sheetPr codeName="List5112">
    <pageSetUpPr fitToPage="1"/>
  </sheetPr>
  <dimension ref="A1:O98"/>
  <sheetViews>
    <sheetView showGridLines="0" tabSelected="1" topLeftCell="B1" zoomScaleNormal="100" zoomScaleSheetLayoutView="75" workbookViewId="0">
      <selection activeCell="D14" sqref="D14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256" width="9.140625" style="1"/>
    <col min="257" max="257" width="0" style="1" hidden="1" customWidth="1"/>
    <col min="258" max="258" width="7.140625" style="1" customWidth="1"/>
    <col min="259" max="259" width="9.140625" style="1"/>
    <col min="260" max="260" width="19.7109375" style="1" customWidth="1"/>
    <col min="261" max="261" width="6.85546875" style="1" customWidth="1"/>
    <col min="262" max="262" width="13.140625" style="1" customWidth="1"/>
    <col min="263" max="263" width="12.42578125" style="1" customWidth="1"/>
    <col min="264" max="264" width="13.5703125" style="1" customWidth="1"/>
    <col min="265" max="265" width="11.42578125" style="1" customWidth="1"/>
    <col min="266" max="266" width="7" style="1" customWidth="1"/>
    <col min="267" max="271" width="10.7109375" style="1" customWidth="1"/>
    <col min="272" max="512" width="9.140625" style="1"/>
    <col min="513" max="513" width="0" style="1" hidden="1" customWidth="1"/>
    <col min="514" max="514" width="7.140625" style="1" customWidth="1"/>
    <col min="515" max="515" width="9.140625" style="1"/>
    <col min="516" max="516" width="19.7109375" style="1" customWidth="1"/>
    <col min="517" max="517" width="6.85546875" style="1" customWidth="1"/>
    <col min="518" max="518" width="13.140625" style="1" customWidth="1"/>
    <col min="519" max="519" width="12.42578125" style="1" customWidth="1"/>
    <col min="520" max="520" width="13.5703125" style="1" customWidth="1"/>
    <col min="521" max="521" width="11.42578125" style="1" customWidth="1"/>
    <col min="522" max="522" width="7" style="1" customWidth="1"/>
    <col min="523" max="527" width="10.7109375" style="1" customWidth="1"/>
    <col min="528" max="768" width="9.140625" style="1"/>
    <col min="769" max="769" width="0" style="1" hidden="1" customWidth="1"/>
    <col min="770" max="770" width="7.140625" style="1" customWidth="1"/>
    <col min="771" max="771" width="9.140625" style="1"/>
    <col min="772" max="772" width="19.7109375" style="1" customWidth="1"/>
    <col min="773" max="773" width="6.85546875" style="1" customWidth="1"/>
    <col min="774" max="774" width="13.140625" style="1" customWidth="1"/>
    <col min="775" max="775" width="12.42578125" style="1" customWidth="1"/>
    <col min="776" max="776" width="13.5703125" style="1" customWidth="1"/>
    <col min="777" max="777" width="11.42578125" style="1" customWidth="1"/>
    <col min="778" max="778" width="7" style="1" customWidth="1"/>
    <col min="779" max="783" width="10.7109375" style="1" customWidth="1"/>
    <col min="784" max="1024" width="9.140625" style="1"/>
    <col min="1025" max="1025" width="0" style="1" hidden="1" customWidth="1"/>
    <col min="1026" max="1026" width="7.140625" style="1" customWidth="1"/>
    <col min="1027" max="1027" width="9.140625" style="1"/>
    <col min="1028" max="1028" width="19.7109375" style="1" customWidth="1"/>
    <col min="1029" max="1029" width="6.85546875" style="1" customWidth="1"/>
    <col min="1030" max="1030" width="13.140625" style="1" customWidth="1"/>
    <col min="1031" max="1031" width="12.42578125" style="1" customWidth="1"/>
    <col min="1032" max="1032" width="13.5703125" style="1" customWidth="1"/>
    <col min="1033" max="1033" width="11.42578125" style="1" customWidth="1"/>
    <col min="1034" max="1034" width="7" style="1" customWidth="1"/>
    <col min="1035" max="1039" width="10.7109375" style="1" customWidth="1"/>
    <col min="1040" max="1280" width="9.140625" style="1"/>
    <col min="1281" max="1281" width="0" style="1" hidden="1" customWidth="1"/>
    <col min="1282" max="1282" width="7.140625" style="1" customWidth="1"/>
    <col min="1283" max="1283" width="9.140625" style="1"/>
    <col min="1284" max="1284" width="19.7109375" style="1" customWidth="1"/>
    <col min="1285" max="1285" width="6.85546875" style="1" customWidth="1"/>
    <col min="1286" max="1286" width="13.140625" style="1" customWidth="1"/>
    <col min="1287" max="1287" width="12.42578125" style="1" customWidth="1"/>
    <col min="1288" max="1288" width="13.5703125" style="1" customWidth="1"/>
    <col min="1289" max="1289" width="11.42578125" style="1" customWidth="1"/>
    <col min="1290" max="1290" width="7" style="1" customWidth="1"/>
    <col min="1291" max="1295" width="10.7109375" style="1" customWidth="1"/>
    <col min="1296" max="1536" width="9.140625" style="1"/>
    <col min="1537" max="1537" width="0" style="1" hidden="1" customWidth="1"/>
    <col min="1538" max="1538" width="7.140625" style="1" customWidth="1"/>
    <col min="1539" max="1539" width="9.140625" style="1"/>
    <col min="1540" max="1540" width="19.7109375" style="1" customWidth="1"/>
    <col min="1541" max="1541" width="6.85546875" style="1" customWidth="1"/>
    <col min="1542" max="1542" width="13.140625" style="1" customWidth="1"/>
    <col min="1543" max="1543" width="12.42578125" style="1" customWidth="1"/>
    <col min="1544" max="1544" width="13.5703125" style="1" customWidth="1"/>
    <col min="1545" max="1545" width="11.42578125" style="1" customWidth="1"/>
    <col min="1546" max="1546" width="7" style="1" customWidth="1"/>
    <col min="1547" max="1551" width="10.7109375" style="1" customWidth="1"/>
    <col min="1552" max="1792" width="9.140625" style="1"/>
    <col min="1793" max="1793" width="0" style="1" hidden="1" customWidth="1"/>
    <col min="1794" max="1794" width="7.140625" style="1" customWidth="1"/>
    <col min="1795" max="1795" width="9.140625" style="1"/>
    <col min="1796" max="1796" width="19.7109375" style="1" customWidth="1"/>
    <col min="1797" max="1797" width="6.85546875" style="1" customWidth="1"/>
    <col min="1798" max="1798" width="13.140625" style="1" customWidth="1"/>
    <col min="1799" max="1799" width="12.42578125" style="1" customWidth="1"/>
    <col min="1800" max="1800" width="13.5703125" style="1" customWidth="1"/>
    <col min="1801" max="1801" width="11.42578125" style="1" customWidth="1"/>
    <col min="1802" max="1802" width="7" style="1" customWidth="1"/>
    <col min="1803" max="1807" width="10.7109375" style="1" customWidth="1"/>
    <col min="1808" max="2048" width="9.140625" style="1"/>
    <col min="2049" max="2049" width="0" style="1" hidden="1" customWidth="1"/>
    <col min="2050" max="2050" width="7.140625" style="1" customWidth="1"/>
    <col min="2051" max="2051" width="9.140625" style="1"/>
    <col min="2052" max="2052" width="19.7109375" style="1" customWidth="1"/>
    <col min="2053" max="2053" width="6.85546875" style="1" customWidth="1"/>
    <col min="2054" max="2054" width="13.140625" style="1" customWidth="1"/>
    <col min="2055" max="2055" width="12.42578125" style="1" customWidth="1"/>
    <col min="2056" max="2056" width="13.5703125" style="1" customWidth="1"/>
    <col min="2057" max="2057" width="11.42578125" style="1" customWidth="1"/>
    <col min="2058" max="2058" width="7" style="1" customWidth="1"/>
    <col min="2059" max="2063" width="10.7109375" style="1" customWidth="1"/>
    <col min="2064" max="2304" width="9.140625" style="1"/>
    <col min="2305" max="2305" width="0" style="1" hidden="1" customWidth="1"/>
    <col min="2306" max="2306" width="7.140625" style="1" customWidth="1"/>
    <col min="2307" max="2307" width="9.140625" style="1"/>
    <col min="2308" max="2308" width="19.7109375" style="1" customWidth="1"/>
    <col min="2309" max="2309" width="6.85546875" style="1" customWidth="1"/>
    <col min="2310" max="2310" width="13.140625" style="1" customWidth="1"/>
    <col min="2311" max="2311" width="12.42578125" style="1" customWidth="1"/>
    <col min="2312" max="2312" width="13.5703125" style="1" customWidth="1"/>
    <col min="2313" max="2313" width="11.42578125" style="1" customWidth="1"/>
    <col min="2314" max="2314" width="7" style="1" customWidth="1"/>
    <col min="2315" max="2319" width="10.7109375" style="1" customWidth="1"/>
    <col min="2320" max="2560" width="9.140625" style="1"/>
    <col min="2561" max="2561" width="0" style="1" hidden="1" customWidth="1"/>
    <col min="2562" max="2562" width="7.140625" style="1" customWidth="1"/>
    <col min="2563" max="2563" width="9.140625" style="1"/>
    <col min="2564" max="2564" width="19.7109375" style="1" customWidth="1"/>
    <col min="2565" max="2565" width="6.85546875" style="1" customWidth="1"/>
    <col min="2566" max="2566" width="13.140625" style="1" customWidth="1"/>
    <col min="2567" max="2567" width="12.42578125" style="1" customWidth="1"/>
    <col min="2568" max="2568" width="13.5703125" style="1" customWidth="1"/>
    <col min="2569" max="2569" width="11.42578125" style="1" customWidth="1"/>
    <col min="2570" max="2570" width="7" style="1" customWidth="1"/>
    <col min="2571" max="2575" width="10.7109375" style="1" customWidth="1"/>
    <col min="2576" max="2816" width="9.140625" style="1"/>
    <col min="2817" max="2817" width="0" style="1" hidden="1" customWidth="1"/>
    <col min="2818" max="2818" width="7.140625" style="1" customWidth="1"/>
    <col min="2819" max="2819" width="9.140625" style="1"/>
    <col min="2820" max="2820" width="19.7109375" style="1" customWidth="1"/>
    <col min="2821" max="2821" width="6.85546875" style="1" customWidth="1"/>
    <col min="2822" max="2822" width="13.140625" style="1" customWidth="1"/>
    <col min="2823" max="2823" width="12.42578125" style="1" customWidth="1"/>
    <col min="2824" max="2824" width="13.5703125" style="1" customWidth="1"/>
    <col min="2825" max="2825" width="11.42578125" style="1" customWidth="1"/>
    <col min="2826" max="2826" width="7" style="1" customWidth="1"/>
    <col min="2827" max="2831" width="10.7109375" style="1" customWidth="1"/>
    <col min="2832" max="3072" width="9.140625" style="1"/>
    <col min="3073" max="3073" width="0" style="1" hidden="1" customWidth="1"/>
    <col min="3074" max="3074" width="7.140625" style="1" customWidth="1"/>
    <col min="3075" max="3075" width="9.140625" style="1"/>
    <col min="3076" max="3076" width="19.7109375" style="1" customWidth="1"/>
    <col min="3077" max="3077" width="6.85546875" style="1" customWidth="1"/>
    <col min="3078" max="3078" width="13.140625" style="1" customWidth="1"/>
    <col min="3079" max="3079" width="12.42578125" style="1" customWidth="1"/>
    <col min="3080" max="3080" width="13.5703125" style="1" customWidth="1"/>
    <col min="3081" max="3081" width="11.42578125" style="1" customWidth="1"/>
    <col min="3082" max="3082" width="7" style="1" customWidth="1"/>
    <col min="3083" max="3087" width="10.7109375" style="1" customWidth="1"/>
    <col min="3088" max="3328" width="9.140625" style="1"/>
    <col min="3329" max="3329" width="0" style="1" hidden="1" customWidth="1"/>
    <col min="3330" max="3330" width="7.140625" style="1" customWidth="1"/>
    <col min="3331" max="3331" width="9.140625" style="1"/>
    <col min="3332" max="3332" width="19.7109375" style="1" customWidth="1"/>
    <col min="3333" max="3333" width="6.85546875" style="1" customWidth="1"/>
    <col min="3334" max="3334" width="13.140625" style="1" customWidth="1"/>
    <col min="3335" max="3335" width="12.42578125" style="1" customWidth="1"/>
    <col min="3336" max="3336" width="13.5703125" style="1" customWidth="1"/>
    <col min="3337" max="3337" width="11.42578125" style="1" customWidth="1"/>
    <col min="3338" max="3338" width="7" style="1" customWidth="1"/>
    <col min="3339" max="3343" width="10.7109375" style="1" customWidth="1"/>
    <col min="3344" max="3584" width="9.140625" style="1"/>
    <col min="3585" max="3585" width="0" style="1" hidden="1" customWidth="1"/>
    <col min="3586" max="3586" width="7.140625" style="1" customWidth="1"/>
    <col min="3587" max="3587" width="9.140625" style="1"/>
    <col min="3588" max="3588" width="19.7109375" style="1" customWidth="1"/>
    <col min="3589" max="3589" width="6.85546875" style="1" customWidth="1"/>
    <col min="3590" max="3590" width="13.140625" style="1" customWidth="1"/>
    <col min="3591" max="3591" width="12.42578125" style="1" customWidth="1"/>
    <col min="3592" max="3592" width="13.5703125" style="1" customWidth="1"/>
    <col min="3593" max="3593" width="11.42578125" style="1" customWidth="1"/>
    <col min="3594" max="3594" width="7" style="1" customWidth="1"/>
    <col min="3595" max="3599" width="10.7109375" style="1" customWidth="1"/>
    <col min="3600" max="3840" width="9.140625" style="1"/>
    <col min="3841" max="3841" width="0" style="1" hidden="1" customWidth="1"/>
    <col min="3842" max="3842" width="7.140625" style="1" customWidth="1"/>
    <col min="3843" max="3843" width="9.140625" style="1"/>
    <col min="3844" max="3844" width="19.7109375" style="1" customWidth="1"/>
    <col min="3845" max="3845" width="6.85546875" style="1" customWidth="1"/>
    <col min="3846" max="3846" width="13.140625" style="1" customWidth="1"/>
    <col min="3847" max="3847" width="12.42578125" style="1" customWidth="1"/>
    <col min="3848" max="3848" width="13.5703125" style="1" customWidth="1"/>
    <col min="3849" max="3849" width="11.42578125" style="1" customWidth="1"/>
    <col min="3850" max="3850" width="7" style="1" customWidth="1"/>
    <col min="3851" max="3855" width="10.7109375" style="1" customWidth="1"/>
    <col min="3856" max="4096" width="9.140625" style="1"/>
    <col min="4097" max="4097" width="0" style="1" hidden="1" customWidth="1"/>
    <col min="4098" max="4098" width="7.140625" style="1" customWidth="1"/>
    <col min="4099" max="4099" width="9.140625" style="1"/>
    <col min="4100" max="4100" width="19.7109375" style="1" customWidth="1"/>
    <col min="4101" max="4101" width="6.85546875" style="1" customWidth="1"/>
    <col min="4102" max="4102" width="13.140625" style="1" customWidth="1"/>
    <col min="4103" max="4103" width="12.42578125" style="1" customWidth="1"/>
    <col min="4104" max="4104" width="13.5703125" style="1" customWidth="1"/>
    <col min="4105" max="4105" width="11.42578125" style="1" customWidth="1"/>
    <col min="4106" max="4106" width="7" style="1" customWidth="1"/>
    <col min="4107" max="4111" width="10.7109375" style="1" customWidth="1"/>
    <col min="4112" max="4352" width="9.140625" style="1"/>
    <col min="4353" max="4353" width="0" style="1" hidden="1" customWidth="1"/>
    <col min="4354" max="4354" width="7.140625" style="1" customWidth="1"/>
    <col min="4355" max="4355" width="9.140625" style="1"/>
    <col min="4356" max="4356" width="19.7109375" style="1" customWidth="1"/>
    <col min="4357" max="4357" width="6.85546875" style="1" customWidth="1"/>
    <col min="4358" max="4358" width="13.140625" style="1" customWidth="1"/>
    <col min="4359" max="4359" width="12.42578125" style="1" customWidth="1"/>
    <col min="4360" max="4360" width="13.5703125" style="1" customWidth="1"/>
    <col min="4361" max="4361" width="11.42578125" style="1" customWidth="1"/>
    <col min="4362" max="4362" width="7" style="1" customWidth="1"/>
    <col min="4363" max="4367" width="10.7109375" style="1" customWidth="1"/>
    <col min="4368" max="4608" width="9.140625" style="1"/>
    <col min="4609" max="4609" width="0" style="1" hidden="1" customWidth="1"/>
    <col min="4610" max="4610" width="7.140625" style="1" customWidth="1"/>
    <col min="4611" max="4611" width="9.140625" style="1"/>
    <col min="4612" max="4612" width="19.7109375" style="1" customWidth="1"/>
    <col min="4613" max="4613" width="6.85546875" style="1" customWidth="1"/>
    <col min="4614" max="4614" width="13.140625" style="1" customWidth="1"/>
    <col min="4615" max="4615" width="12.42578125" style="1" customWidth="1"/>
    <col min="4616" max="4616" width="13.5703125" style="1" customWidth="1"/>
    <col min="4617" max="4617" width="11.42578125" style="1" customWidth="1"/>
    <col min="4618" max="4618" width="7" style="1" customWidth="1"/>
    <col min="4619" max="4623" width="10.7109375" style="1" customWidth="1"/>
    <col min="4624" max="4864" width="9.140625" style="1"/>
    <col min="4865" max="4865" width="0" style="1" hidden="1" customWidth="1"/>
    <col min="4866" max="4866" width="7.140625" style="1" customWidth="1"/>
    <col min="4867" max="4867" width="9.140625" style="1"/>
    <col min="4868" max="4868" width="19.7109375" style="1" customWidth="1"/>
    <col min="4869" max="4869" width="6.85546875" style="1" customWidth="1"/>
    <col min="4870" max="4870" width="13.140625" style="1" customWidth="1"/>
    <col min="4871" max="4871" width="12.42578125" style="1" customWidth="1"/>
    <col min="4872" max="4872" width="13.5703125" style="1" customWidth="1"/>
    <col min="4873" max="4873" width="11.42578125" style="1" customWidth="1"/>
    <col min="4874" max="4874" width="7" style="1" customWidth="1"/>
    <col min="4875" max="4879" width="10.7109375" style="1" customWidth="1"/>
    <col min="4880" max="5120" width="9.140625" style="1"/>
    <col min="5121" max="5121" width="0" style="1" hidden="1" customWidth="1"/>
    <col min="5122" max="5122" width="7.140625" style="1" customWidth="1"/>
    <col min="5123" max="5123" width="9.140625" style="1"/>
    <col min="5124" max="5124" width="19.7109375" style="1" customWidth="1"/>
    <col min="5125" max="5125" width="6.85546875" style="1" customWidth="1"/>
    <col min="5126" max="5126" width="13.140625" style="1" customWidth="1"/>
    <col min="5127" max="5127" width="12.42578125" style="1" customWidth="1"/>
    <col min="5128" max="5128" width="13.5703125" style="1" customWidth="1"/>
    <col min="5129" max="5129" width="11.42578125" style="1" customWidth="1"/>
    <col min="5130" max="5130" width="7" style="1" customWidth="1"/>
    <col min="5131" max="5135" width="10.7109375" style="1" customWidth="1"/>
    <col min="5136" max="5376" width="9.140625" style="1"/>
    <col min="5377" max="5377" width="0" style="1" hidden="1" customWidth="1"/>
    <col min="5378" max="5378" width="7.140625" style="1" customWidth="1"/>
    <col min="5379" max="5379" width="9.140625" style="1"/>
    <col min="5380" max="5380" width="19.7109375" style="1" customWidth="1"/>
    <col min="5381" max="5381" width="6.85546875" style="1" customWidth="1"/>
    <col min="5382" max="5382" width="13.140625" style="1" customWidth="1"/>
    <col min="5383" max="5383" width="12.42578125" style="1" customWidth="1"/>
    <col min="5384" max="5384" width="13.5703125" style="1" customWidth="1"/>
    <col min="5385" max="5385" width="11.42578125" style="1" customWidth="1"/>
    <col min="5386" max="5386" width="7" style="1" customWidth="1"/>
    <col min="5387" max="5391" width="10.7109375" style="1" customWidth="1"/>
    <col min="5392" max="5632" width="9.140625" style="1"/>
    <col min="5633" max="5633" width="0" style="1" hidden="1" customWidth="1"/>
    <col min="5634" max="5634" width="7.140625" style="1" customWidth="1"/>
    <col min="5635" max="5635" width="9.140625" style="1"/>
    <col min="5636" max="5636" width="19.7109375" style="1" customWidth="1"/>
    <col min="5637" max="5637" width="6.85546875" style="1" customWidth="1"/>
    <col min="5638" max="5638" width="13.140625" style="1" customWidth="1"/>
    <col min="5639" max="5639" width="12.42578125" style="1" customWidth="1"/>
    <col min="5640" max="5640" width="13.5703125" style="1" customWidth="1"/>
    <col min="5641" max="5641" width="11.42578125" style="1" customWidth="1"/>
    <col min="5642" max="5642" width="7" style="1" customWidth="1"/>
    <col min="5643" max="5647" width="10.7109375" style="1" customWidth="1"/>
    <col min="5648" max="5888" width="9.140625" style="1"/>
    <col min="5889" max="5889" width="0" style="1" hidden="1" customWidth="1"/>
    <col min="5890" max="5890" width="7.140625" style="1" customWidth="1"/>
    <col min="5891" max="5891" width="9.140625" style="1"/>
    <col min="5892" max="5892" width="19.7109375" style="1" customWidth="1"/>
    <col min="5893" max="5893" width="6.85546875" style="1" customWidth="1"/>
    <col min="5894" max="5894" width="13.140625" style="1" customWidth="1"/>
    <col min="5895" max="5895" width="12.42578125" style="1" customWidth="1"/>
    <col min="5896" max="5896" width="13.5703125" style="1" customWidth="1"/>
    <col min="5897" max="5897" width="11.42578125" style="1" customWidth="1"/>
    <col min="5898" max="5898" width="7" style="1" customWidth="1"/>
    <col min="5899" max="5903" width="10.7109375" style="1" customWidth="1"/>
    <col min="5904" max="6144" width="9.140625" style="1"/>
    <col min="6145" max="6145" width="0" style="1" hidden="1" customWidth="1"/>
    <col min="6146" max="6146" width="7.140625" style="1" customWidth="1"/>
    <col min="6147" max="6147" width="9.140625" style="1"/>
    <col min="6148" max="6148" width="19.7109375" style="1" customWidth="1"/>
    <col min="6149" max="6149" width="6.85546875" style="1" customWidth="1"/>
    <col min="6150" max="6150" width="13.140625" style="1" customWidth="1"/>
    <col min="6151" max="6151" width="12.42578125" style="1" customWidth="1"/>
    <col min="6152" max="6152" width="13.5703125" style="1" customWidth="1"/>
    <col min="6153" max="6153" width="11.42578125" style="1" customWidth="1"/>
    <col min="6154" max="6154" width="7" style="1" customWidth="1"/>
    <col min="6155" max="6159" width="10.7109375" style="1" customWidth="1"/>
    <col min="6160" max="6400" width="9.140625" style="1"/>
    <col min="6401" max="6401" width="0" style="1" hidden="1" customWidth="1"/>
    <col min="6402" max="6402" width="7.140625" style="1" customWidth="1"/>
    <col min="6403" max="6403" width="9.140625" style="1"/>
    <col min="6404" max="6404" width="19.7109375" style="1" customWidth="1"/>
    <col min="6405" max="6405" width="6.85546875" style="1" customWidth="1"/>
    <col min="6406" max="6406" width="13.140625" style="1" customWidth="1"/>
    <col min="6407" max="6407" width="12.42578125" style="1" customWidth="1"/>
    <col min="6408" max="6408" width="13.5703125" style="1" customWidth="1"/>
    <col min="6409" max="6409" width="11.42578125" style="1" customWidth="1"/>
    <col min="6410" max="6410" width="7" style="1" customWidth="1"/>
    <col min="6411" max="6415" width="10.7109375" style="1" customWidth="1"/>
    <col min="6416" max="6656" width="9.140625" style="1"/>
    <col min="6657" max="6657" width="0" style="1" hidden="1" customWidth="1"/>
    <col min="6658" max="6658" width="7.140625" style="1" customWidth="1"/>
    <col min="6659" max="6659" width="9.140625" style="1"/>
    <col min="6660" max="6660" width="19.7109375" style="1" customWidth="1"/>
    <col min="6661" max="6661" width="6.85546875" style="1" customWidth="1"/>
    <col min="6662" max="6662" width="13.140625" style="1" customWidth="1"/>
    <col min="6663" max="6663" width="12.42578125" style="1" customWidth="1"/>
    <col min="6664" max="6664" width="13.5703125" style="1" customWidth="1"/>
    <col min="6665" max="6665" width="11.42578125" style="1" customWidth="1"/>
    <col min="6666" max="6666" width="7" style="1" customWidth="1"/>
    <col min="6667" max="6671" width="10.7109375" style="1" customWidth="1"/>
    <col min="6672" max="6912" width="9.140625" style="1"/>
    <col min="6913" max="6913" width="0" style="1" hidden="1" customWidth="1"/>
    <col min="6914" max="6914" width="7.140625" style="1" customWidth="1"/>
    <col min="6915" max="6915" width="9.140625" style="1"/>
    <col min="6916" max="6916" width="19.7109375" style="1" customWidth="1"/>
    <col min="6917" max="6917" width="6.85546875" style="1" customWidth="1"/>
    <col min="6918" max="6918" width="13.140625" style="1" customWidth="1"/>
    <col min="6919" max="6919" width="12.42578125" style="1" customWidth="1"/>
    <col min="6920" max="6920" width="13.5703125" style="1" customWidth="1"/>
    <col min="6921" max="6921" width="11.42578125" style="1" customWidth="1"/>
    <col min="6922" max="6922" width="7" style="1" customWidth="1"/>
    <col min="6923" max="6927" width="10.7109375" style="1" customWidth="1"/>
    <col min="6928" max="7168" width="9.140625" style="1"/>
    <col min="7169" max="7169" width="0" style="1" hidden="1" customWidth="1"/>
    <col min="7170" max="7170" width="7.140625" style="1" customWidth="1"/>
    <col min="7171" max="7171" width="9.140625" style="1"/>
    <col min="7172" max="7172" width="19.7109375" style="1" customWidth="1"/>
    <col min="7173" max="7173" width="6.85546875" style="1" customWidth="1"/>
    <col min="7174" max="7174" width="13.140625" style="1" customWidth="1"/>
    <col min="7175" max="7175" width="12.42578125" style="1" customWidth="1"/>
    <col min="7176" max="7176" width="13.5703125" style="1" customWidth="1"/>
    <col min="7177" max="7177" width="11.42578125" style="1" customWidth="1"/>
    <col min="7178" max="7178" width="7" style="1" customWidth="1"/>
    <col min="7179" max="7183" width="10.7109375" style="1" customWidth="1"/>
    <col min="7184" max="7424" width="9.140625" style="1"/>
    <col min="7425" max="7425" width="0" style="1" hidden="1" customWidth="1"/>
    <col min="7426" max="7426" width="7.140625" style="1" customWidth="1"/>
    <col min="7427" max="7427" width="9.140625" style="1"/>
    <col min="7428" max="7428" width="19.7109375" style="1" customWidth="1"/>
    <col min="7429" max="7429" width="6.85546875" style="1" customWidth="1"/>
    <col min="7430" max="7430" width="13.140625" style="1" customWidth="1"/>
    <col min="7431" max="7431" width="12.42578125" style="1" customWidth="1"/>
    <col min="7432" max="7432" width="13.5703125" style="1" customWidth="1"/>
    <col min="7433" max="7433" width="11.42578125" style="1" customWidth="1"/>
    <col min="7434" max="7434" width="7" style="1" customWidth="1"/>
    <col min="7435" max="7439" width="10.7109375" style="1" customWidth="1"/>
    <col min="7440" max="7680" width="9.140625" style="1"/>
    <col min="7681" max="7681" width="0" style="1" hidden="1" customWidth="1"/>
    <col min="7682" max="7682" width="7.140625" style="1" customWidth="1"/>
    <col min="7683" max="7683" width="9.140625" style="1"/>
    <col min="7684" max="7684" width="19.7109375" style="1" customWidth="1"/>
    <col min="7685" max="7685" width="6.85546875" style="1" customWidth="1"/>
    <col min="7686" max="7686" width="13.140625" style="1" customWidth="1"/>
    <col min="7687" max="7687" width="12.42578125" style="1" customWidth="1"/>
    <col min="7688" max="7688" width="13.5703125" style="1" customWidth="1"/>
    <col min="7689" max="7689" width="11.42578125" style="1" customWidth="1"/>
    <col min="7690" max="7690" width="7" style="1" customWidth="1"/>
    <col min="7691" max="7695" width="10.7109375" style="1" customWidth="1"/>
    <col min="7696" max="7936" width="9.140625" style="1"/>
    <col min="7937" max="7937" width="0" style="1" hidden="1" customWidth="1"/>
    <col min="7938" max="7938" width="7.140625" style="1" customWidth="1"/>
    <col min="7939" max="7939" width="9.140625" style="1"/>
    <col min="7940" max="7940" width="19.7109375" style="1" customWidth="1"/>
    <col min="7941" max="7941" width="6.85546875" style="1" customWidth="1"/>
    <col min="7942" max="7942" width="13.140625" style="1" customWidth="1"/>
    <col min="7943" max="7943" width="12.42578125" style="1" customWidth="1"/>
    <col min="7944" max="7944" width="13.5703125" style="1" customWidth="1"/>
    <col min="7945" max="7945" width="11.42578125" style="1" customWidth="1"/>
    <col min="7946" max="7946" width="7" style="1" customWidth="1"/>
    <col min="7947" max="7951" width="10.7109375" style="1" customWidth="1"/>
    <col min="7952" max="8192" width="9.140625" style="1"/>
    <col min="8193" max="8193" width="0" style="1" hidden="1" customWidth="1"/>
    <col min="8194" max="8194" width="7.140625" style="1" customWidth="1"/>
    <col min="8195" max="8195" width="9.140625" style="1"/>
    <col min="8196" max="8196" width="19.7109375" style="1" customWidth="1"/>
    <col min="8197" max="8197" width="6.85546875" style="1" customWidth="1"/>
    <col min="8198" max="8198" width="13.140625" style="1" customWidth="1"/>
    <col min="8199" max="8199" width="12.42578125" style="1" customWidth="1"/>
    <col min="8200" max="8200" width="13.5703125" style="1" customWidth="1"/>
    <col min="8201" max="8201" width="11.42578125" style="1" customWidth="1"/>
    <col min="8202" max="8202" width="7" style="1" customWidth="1"/>
    <col min="8203" max="8207" width="10.7109375" style="1" customWidth="1"/>
    <col min="8208" max="8448" width="9.140625" style="1"/>
    <col min="8449" max="8449" width="0" style="1" hidden="1" customWidth="1"/>
    <col min="8450" max="8450" width="7.140625" style="1" customWidth="1"/>
    <col min="8451" max="8451" width="9.140625" style="1"/>
    <col min="8452" max="8452" width="19.7109375" style="1" customWidth="1"/>
    <col min="8453" max="8453" width="6.85546875" style="1" customWidth="1"/>
    <col min="8454" max="8454" width="13.140625" style="1" customWidth="1"/>
    <col min="8455" max="8455" width="12.42578125" style="1" customWidth="1"/>
    <col min="8456" max="8456" width="13.5703125" style="1" customWidth="1"/>
    <col min="8457" max="8457" width="11.42578125" style="1" customWidth="1"/>
    <col min="8458" max="8458" width="7" style="1" customWidth="1"/>
    <col min="8459" max="8463" width="10.7109375" style="1" customWidth="1"/>
    <col min="8464" max="8704" width="9.140625" style="1"/>
    <col min="8705" max="8705" width="0" style="1" hidden="1" customWidth="1"/>
    <col min="8706" max="8706" width="7.140625" style="1" customWidth="1"/>
    <col min="8707" max="8707" width="9.140625" style="1"/>
    <col min="8708" max="8708" width="19.7109375" style="1" customWidth="1"/>
    <col min="8709" max="8709" width="6.85546875" style="1" customWidth="1"/>
    <col min="8710" max="8710" width="13.140625" style="1" customWidth="1"/>
    <col min="8711" max="8711" width="12.42578125" style="1" customWidth="1"/>
    <col min="8712" max="8712" width="13.5703125" style="1" customWidth="1"/>
    <col min="8713" max="8713" width="11.42578125" style="1" customWidth="1"/>
    <col min="8714" max="8714" width="7" style="1" customWidth="1"/>
    <col min="8715" max="8719" width="10.7109375" style="1" customWidth="1"/>
    <col min="8720" max="8960" width="9.140625" style="1"/>
    <col min="8961" max="8961" width="0" style="1" hidden="1" customWidth="1"/>
    <col min="8962" max="8962" width="7.140625" style="1" customWidth="1"/>
    <col min="8963" max="8963" width="9.140625" style="1"/>
    <col min="8964" max="8964" width="19.7109375" style="1" customWidth="1"/>
    <col min="8965" max="8965" width="6.85546875" style="1" customWidth="1"/>
    <col min="8966" max="8966" width="13.140625" style="1" customWidth="1"/>
    <col min="8967" max="8967" width="12.42578125" style="1" customWidth="1"/>
    <col min="8968" max="8968" width="13.5703125" style="1" customWidth="1"/>
    <col min="8969" max="8969" width="11.42578125" style="1" customWidth="1"/>
    <col min="8970" max="8970" width="7" style="1" customWidth="1"/>
    <col min="8971" max="8975" width="10.7109375" style="1" customWidth="1"/>
    <col min="8976" max="9216" width="9.140625" style="1"/>
    <col min="9217" max="9217" width="0" style="1" hidden="1" customWidth="1"/>
    <col min="9218" max="9218" width="7.140625" style="1" customWidth="1"/>
    <col min="9219" max="9219" width="9.140625" style="1"/>
    <col min="9220" max="9220" width="19.7109375" style="1" customWidth="1"/>
    <col min="9221" max="9221" width="6.85546875" style="1" customWidth="1"/>
    <col min="9222" max="9222" width="13.140625" style="1" customWidth="1"/>
    <col min="9223" max="9223" width="12.42578125" style="1" customWidth="1"/>
    <col min="9224" max="9224" width="13.5703125" style="1" customWidth="1"/>
    <col min="9225" max="9225" width="11.42578125" style="1" customWidth="1"/>
    <col min="9226" max="9226" width="7" style="1" customWidth="1"/>
    <col min="9227" max="9231" width="10.7109375" style="1" customWidth="1"/>
    <col min="9232" max="9472" width="9.140625" style="1"/>
    <col min="9473" max="9473" width="0" style="1" hidden="1" customWidth="1"/>
    <col min="9474" max="9474" width="7.140625" style="1" customWidth="1"/>
    <col min="9475" max="9475" width="9.140625" style="1"/>
    <col min="9476" max="9476" width="19.7109375" style="1" customWidth="1"/>
    <col min="9477" max="9477" width="6.85546875" style="1" customWidth="1"/>
    <col min="9478" max="9478" width="13.140625" style="1" customWidth="1"/>
    <col min="9479" max="9479" width="12.42578125" style="1" customWidth="1"/>
    <col min="9480" max="9480" width="13.5703125" style="1" customWidth="1"/>
    <col min="9481" max="9481" width="11.42578125" style="1" customWidth="1"/>
    <col min="9482" max="9482" width="7" style="1" customWidth="1"/>
    <col min="9483" max="9487" width="10.7109375" style="1" customWidth="1"/>
    <col min="9488" max="9728" width="9.140625" style="1"/>
    <col min="9729" max="9729" width="0" style="1" hidden="1" customWidth="1"/>
    <col min="9730" max="9730" width="7.140625" style="1" customWidth="1"/>
    <col min="9731" max="9731" width="9.140625" style="1"/>
    <col min="9732" max="9732" width="19.7109375" style="1" customWidth="1"/>
    <col min="9733" max="9733" width="6.85546875" style="1" customWidth="1"/>
    <col min="9734" max="9734" width="13.140625" style="1" customWidth="1"/>
    <col min="9735" max="9735" width="12.42578125" style="1" customWidth="1"/>
    <col min="9736" max="9736" width="13.5703125" style="1" customWidth="1"/>
    <col min="9737" max="9737" width="11.42578125" style="1" customWidth="1"/>
    <col min="9738" max="9738" width="7" style="1" customWidth="1"/>
    <col min="9739" max="9743" width="10.7109375" style="1" customWidth="1"/>
    <col min="9744" max="9984" width="9.140625" style="1"/>
    <col min="9985" max="9985" width="0" style="1" hidden="1" customWidth="1"/>
    <col min="9986" max="9986" width="7.140625" style="1" customWidth="1"/>
    <col min="9987" max="9987" width="9.140625" style="1"/>
    <col min="9988" max="9988" width="19.7109375" style="1" customWidth="1"/>
    <col min="9989" max="9989" width="6.85546875" style="1" customWidth="1"/>
    <col min="9990" max="9990" width="13.140625" style="1" customWidth="1"/>
    <col min="9991" max="9991" width="12.42578125" style="1" customWidth="1"/>
    <col min="9992" max="9992" width="13.5703125" style="1" customWidth="1"/>
    <col min="9993" max="9993" width="11.42578125" style="1" customWidth="1"/>
    <col min="9994" max="9994" width="7" style="1" customWidth="1"/>
    <col min="9995" max="9999" width="10.7109375" style="1" customWidth="1"/>
    <col min="10000" max="10240" width="9.140625" style="1"/>
    <col min="10241" max="10241" width="0" style="1" hidden="1" customWidth="1"/>
    <col min="10242" max="10242" width="7.140625" style="1" customWidth="1"/>
    <col min="10243" max="10243" width="9.140625" style="1"/>
    <col min="10244" max="10244" width="19.7109375" style="1" customWidth="1"/>
    <col min="10245" max="10245" width="6.85546875" style="1" customWidth="1"/>
    <col min="10246" max="10246" width="13.140625" style="1" customWidth="1"/>
    <col min="10247" max="10247" width="12.42578125" style="1" customWidth="1"/>
    <col min="10248" max="10248" width="13.5703125" style="1" customWidth="1"/>
    <col min="10249" max="10249" width="11.42578125" style="1" customWidth="1"/>
    <col min="10250" max="10250" width="7" style="1" customWidth="1"/>
    <col min="10251" max="10255" width="10.7109375" style="1" customWidth="1"/>
    <col min="10256" max="10496" width="9.140625" style="1"/>
    <col min="10497" max="10497" width="0" style="1" hidden="1" customWidth="1"/>
    <col min="10498" max="10498" width="7.140625" style="1" customWidth="1"/>
    <col min="10499" max="10499" width="9.140625" style="1"/>
    <col min="10500" max="10500" width="19.7109375" style="1" customWidth="1"/>
    <col min="10501" max="10501" width="6.85546875" style="1" customWidth="1"/>
    <col min="10502" max="10502" width="13.140625" style="1" customWidth="1"/>
    <col min="10503" max="10503" width="12.42578125" style="1" customWidth="1"/>
    <col min="10504" max="10504" width="13.5703125" style="1" customWidth="1"/>
    <col min="10505" max="10505" width="11.42578125" style="1" customWidth="1"/>
    <col min="10506" max="10506" width="7" style="1" customWidth="1"/>
    <col min="10507" max="10511" width="10.7109375" style="1" customWidth="1"/>
    <col min="10512" max="10752" width="9.140625" style="1"/>
    <col min="10753" max="10753" width="0" style="1" hidden="1" customWidth="1"/>
    <col min="10754" max="10754" width="7.140625" style="1" customWidth="1"/>
    <col min="10755" max="10755" width="9.140625" style="1"/>
    <col min="10756" max="10756" width="19.7109375" style="1" customWidth="1"/>
    <col min="10757" max="10757" width="6.85546875" style="1" customWidth="1"/>
    <col min="10758" max="10758" width="13.140625" style="1" customWidth="1"/>
    <col min="10759" max="10759" width="12.42578125" style="1" customWidth="1"/>
    <col min="10760" max="10760" width="13.5703125" style="1" customWidth="1"/>
    <col min="10761" max="10761" width="11.42578125" style="1" customWidth="1"/>
    <col min="10762" max="10762" width="7" style="1" customWidth="1"/>
    <col min="10763" max="10767" width="10.7109375" style="1" customWidth="1"/>
    <col min="10768" max="11008" width="9.140625" style="1"/>
    <col min="11009" max="11009" width="0" style="1" hidden="1" customWidth="1"/>
    <col min="11010" max="11010" width="7.140625" style="1" customWidth="1"/>
    <col min="11011" max="11011" width="9.140625" style="1"/>
    <col min="11012" max="11012" width="19.7109375" style="1" customWidth="1"/>
    <col min="11013" max="11013" width="6.85546875" style="1" customWidth="1"/>
    <col min="11014" max="11014" width="13.140625" style="1" customWidth="1"/>
    <col min="11015" max="11015" width="12.42578125" style="1" customWidth="1"/>
    <col min="11016" max="11016" width="13.5703125" style="1" customWidth="1"/>
    <col min="11017" max="11017" width="11.42578125" style="1" customWidth="1"/>
    <col min="11018" max="11018" width="7" style="1" customWidth="1"/>
    <col min="11019" max="11023" width="10.7109375" style="1" customWidth="1"/>
    <col min="11024" max="11264" width="9.140625" style="1"/>
    <col min="11265" max="11265" width="0" style="1" hidden="1" customWidth="1"/>
    <col min="11266" max="11266" width="7.140625" style="1" customWidth="1"/>
    <col min="11267" max="11267" width="9.140625" style="1"/>
    <col min="11268" max="11268" width="19.7109375" style="1" customWidth="1"/>
    <col min="11269" max="11269" width="6.85546875" style="1" customWidth="1"/>
    <col min="11270" max="11270" width="13.140625" style="1" customWidth="1"/>
    <col min="11271" max="11271" width="12.42578125" style="1" customWidth="1"/>
    <col min="11272" max="11272" width="13.5703125" style="1" customWidth="1"/>
    <col min="11273" max="11273" width="11.42578125" style="1" customWidth="1"/>
    <col min="11274" max="11274" width="7" style="1" customWidth="1"/>
    <col min="11275" max="11279" width="10.7109375" style="1" customWidth="1"/>
    <col min="11280" max="11520" width="9.140625" style="1"/>
    <col min="11521" max="11521" width="0" style="1" hidden="1" customWidth="1"/>
    <col min="11522" max="11522" width="7.140625" style="1" customWidth="1"/>
    <col min="11523" max="11523" width="9.140625" style="1"/>
    <col min="11524" max="11524" width="19.7109375" style="1" customWidth="1"/>
    <col min="11525" max="11525" width="6.85546875" style="1" customWidth="1"/>
    <col min="11526" max="11526" width="13.140625" style="1" customWidth="1"/>
    <col min="11527" max="11527" width="12.42578125" style="1" customWidth="1"/>
    <col min="11528" max="11528" width="13.5703125" style="1" customWidth="1"/>
    <col min="11529" max="11529" width="11.42578125" style="1" customWidth="1"/>
    <col min="11530" max="11530" width="7" style="1" customWidth="1"/>
    <col min="11531" max="11535" width="10.7109375" style="1" customWidth="1"/>
    <col min="11536" max="11776" width="9.140625" style="1"/>
    <col min="11777" max="11777" width="0" style="1" hidden="1" customWidth="1"/>
    <col min="11778" max="11778" width="7.140625" style="1" customWidth="1"/>
    <col min="11779" max="11779" width="9.140625" style="1"/>
    <col min="11780" max="11780" width="19.7109375" style="1" customWidth="1"/>
    <col min="11781" max="11781" width="6.85546875" style="1" customWidth="1"/>
    <col min="11782" max="11782" width="13.140625" style="1" customWidth="1"/>
    <col min="11783" max="11783" width="12.42578125" style="1" customWidth="1"/>
    <col min="11784" max="11784" width="13.5703125" style="1" customWidth="1"/>
    <col min="11785" max="11785" width="11.42578125" style="1" customWidth="1"/>
    <col min="11786" max="11786" width="7" style="1" customWidth="1"/>
    <col min="11787" max="11791" width="10.7109375" style="1" customWidth="1"/>
    <col min="11792" max="12032" width="9.140625" style="1"/>
    <col min="12033" max="12033" width="0" style="1" hidden="1" customWidth="1"/>
    <col min="12034" max="12034" width="7.140625" style="1" customWidth="1"/>
    <col min="12035" max="12035" width="9.140625" style="1"/>
    <col min="12036" max="12036" width="19.7109375" style="1" customWidth="1"/>
    <col min="12037" max="12037" width="6.85546875" style="1" customWidth="1"/>
    <col min="12038" max="12038" width="13.140625" style="1" customWidth="1"/>
    <col min="12039" max="12039" width="12.42578125" style="1" customWidth="1"/>
    <col min="12040" max="12040" width="13.5703125" style="1" customWidth="1"/>
    <col min="12041" max="12041" width="11.42578125" style="1" customWidth="1"/>
    <col min="12042" max="12042" width="7" style="1" customWidth="1"/>
    <col min="12043" max="12047" width="10.7109375" style="1" customWidth="1"/>
    <col min="12048" max="12288" width="9.140625" style="1"/>
    <col min="12289" max="12289" width="0" style="1" hidden="1" customWidth="1"/>
    <col min="12290" max="12290" width="7.140625" style="1" customWidth="1"/>
    <col min="12291" max="12291" width="9.140625" style="1"/>
    <col min="12292" max="12292" width="19.7109375" style="1" customWidth="1"/>
    <col min="12293" max="12293" width="6.85546875" style="1" customWidth="1"/>
    <col min="12294" max="12294" width="13.140625" style="1" customWidth="1"/>
    <col min="12295" max="12295" width="12.42578125" style="1" customWidth="1"/>
    <col min="12296" max="12296" width="13.5703125" style="1" customWidth="1"/>
    <col min="12297" max="12297" width="11.42578125" style="1" customWidth="1"/>
    <col min="12298" max="12298" width="7" style="1" customWidth="1"/>
    <col min="12299" max="12303" width="10.7109375" style="1" customWidth="1"/>
    <col min="12304" max="12544" width="9.140625" style="1"/>
    <col min="12545" max="12545" width="0" style="1" hidden="1" customWidth="1"/>
    <col min="12546" max="12546" width="7.140625" style="1" customWidth="1"/>
    <col min="12547" max="12547" width="9.140625" style="1"/>
    <col min="12548" max="12548" width="19.7109375" style="1" customWidth="1"/>
    <col min="12549" max="12549" width="6.85546875" style="1" customWidth="1"/>
    <col min="12550" max="12550" width="13.140625" style="1" customWidth="1"/>
    <col min="12551" max="12551" width="12.42578125" style="1" customWidth="1"/>
    <col min="12552" max="12552" width="13.5703125" style="1" customWidth="1"/>
    <col min="12553" max="12553" width="11.42578125" style="1" customWidth="1"/>
    <col min="12554" max="12554" width="7" style="1" customWidth="1"/>
    <col min="12555" max="12559" width="10.7109375" style="1" customWidth="1"/>
    <col min="12560" max="12800" width="9.140625" style="1"/>
    <col min="12801" max="12801" width="0" style="1" hidden="1" customWidth="1"/>
    <col min="12802" max="12802" width="7.140625" style="1" customWidth="1"/>
    <col min="12803" max="12803" width="9.140625" style="1"/>
    <col min="12804" max="12804" width="19.7109375" style="1" customWidth="1"/>
    <col min="12805" max="12805" width="6.85546875" style="1" customWidth="1"/>
    <col min="12806" max="12806" width="13.140625" style="1" customWidth="1"/>
    <col min="12807" max="12807" width="12.42578125" style="1" customWidth="1"/>
    <col min="12808" max="12808" width="13.5703125" style="1" customWidth="1"/>
    <col min="12809" max="12809" width="11.42578125" style="1" customWidth="1"/>
    <col min="12810" max="12810" width="7" style="1" customWidth="1"/>
    <col min="12811" max="12815" width="10.7109375" style="1" customWidth="1"/>
    <col min="12816" max="13056" width="9.140625" style="1"/>
    <col min="13057" max="13057" width="0" style="1" hidden="1" customWidth="1"/>
    <col min="13058" max="13058" width="7.140625" style="1" customWidth="1"/>
    <col min="13059" max="13059" width="9.140625" style="1"/>
    <col min="13060" max="13060" width="19.7109375" style="1" customWidth="1"/>
    <col min="13061" max="13061" width="6.85546875" style="1" customWidth="1"/>
    <col min="13062" max="13062" width="13.140625" style="1" customWidth="1"/>
    <col min="13063" max="13063" width="12.42578125" style="1" customWidth="1"/>
    <col min="13064" max="13064" width="13.5703125" style="1" customWidth="1"/>
    <col min="13065" max="13065" width="11.42578125" style="1" customWidth="1"/>
    <col min="13066" max="13066" width="7" style="1" customWidth="1"/>
    <col min="13067" max="13071" width="10.7109375" style="1" customWidth="1"/>
    <col min="13072" max="13312" width="9.140625" style="1"/>
    <col min="13313" max="13313" width="0" style="1" hidden="1" customWidth="1"/>
    <col min="13314" max="13314" width="7.140625" style="1" customWidth="1"/>
    <col min="13315" max="13315" width="9.140625" style="1"/>
    <col min="13316" max="13316" width="19.7109375" style="1" customWidth="1"/>
    <col min="13317" max="13317" width="6.85546875" style="1" customWidth="1"/>
    <col min="13318" max="13318" width="13.140625" style="1" customWidth="1"/>
    <col min="13319" max="13319" width="12.42578125" style="1" customWidth="1"/>
    <col min="13320" max="13320" width="13.5703125" style="1" customWidth="1"/>
    <col min="13321" max="13321" width="11.42578125" style="1" customWidth="1"/>
    <col min="13322" max="13322" width="7" style="1" customWidth="1"/>
    <col min="13323" max="13327" width="10.7109375" style="1" customWidth="1"/>
    <col min="13328" max="13568" width="9.140625" style="1"/>
    <col min="13569" max="13569" width="0" style="1" hidden="1" customWidth="1"/>
    <col min="13570" max="13570" width="7.140625" style="1" customWidth="1"/>
    <col min="13571" max="13571" width="9.140625" style="1"/>
    <col min="13572" max="13572" width="19.7109375" style="1" customWidth="1"/>
    <col min="13573" max="13573" width="6.85546875" style="1" customWidth="1"/>
    <col min="13574" max="13574" width="13.140625" style="1" customWidth="1"/>
    <col min="13575" max="13575" width="12.42578125" style="1" customWidth="1"/>
    <col min="13576" max="13576" width="13.5703125" style="1" customWidth="1"/>
    <col min="13577" max="13577" width="11.42578125" style="1" customWidth="1"/>
    <col min="13578" max="13578" width="7" style="1" customWidth="1"/>
    <col min="13579" max="13583" width="10.7109375" style="1" customWidth="1"/>
    <col min="13584" max="13824" width="9.140625" style="1"/>
    <col min="13825" max="13825" width="0" style="1" hidden="1" customWidth="1"/>
    <col min="13826" max="13826" width="7.140625" style="1" customWidth="1"/>
    <col min="13827" max="13827" width="9.140625" style="1"/>
    <col min="13828" max="13828" width="19.7109375" style="1" customWidth="1"/>
    <col min="13829" max="13829" width="6.85546875" style="1" customWidth="1"/>
    <col min="13830" max="13830" width="13.140625" style="1" customWidth="1"/>
    <col min="13831" max="13831" width="12.42578125" style="1" customWidth="1"/>
    <col min="13832" max="13832" width="13.5703125" style="1" customWidth="1"/>
    <col min="13833" max="13833" width="11.42578125" style="1" customWidth="1"/>
    <col min="13834" max="13834" width="7" style="1" customWidth="1"/>
    <col min="13835" max="13839" width="10.7109375" style="1" customWidth="1"/>
    <col min="13840" max="14080" width="9.140625" style="1"/>
    <col min="14081" max="14081" width="0" style="1" hidden="1" customWidth="1"/>
    <col min="14082" max="14082" width="7.140625" style="1" customWidth="1"/>
    <col min="14083" max="14083" width="9.140625" style="1"/>
    <col min="14084" max="14084" width="19.7109375" style="1" customWidth="1"/>
    <col min="14085" max="14085" width="6.85546875" style="1" customWidth="1"/>
    <col min="14086" max="14086" width="13.140625" style="1" customWidth="1"/>
    <col min="14087" max="14087" width="12.42578125" style="1" customWidth="1"/>
    <col min="14088" max="14088" width="13.5703125" style="1" customWidth="1"/>
    <col min="14089" max="14089" width="11.42578125" style="1" customWidth="1"/>
    <col min="14090" max="14090" width="7" style="1" customWidth="1"/>
    <col min="14091" max="14095" width="10.7109375" style="1" customWidth="1"/>
    <col min="14096" max="14336" width="9.140625" style="1"/>
    <col min="14337" max="14337" width="0" style="1" hidden="1" customWidth="1"/>
    <col min="14338" max="14338" width="7.140625" style="1" customWidth="1"/>
    <col min="14339" max="14339" width="9.140625" style="1"/>
    <col min="14340" max="14340" width="19.7109375" style="1" customWidth="1"/>
    <col min="14341" max="14341" width="6.85546875" style="1" customWidth="1"/>
    <col min="14342" max="14342" width="13.140625" style="1" customWidth="1"/>
    <col min="14343" max="14343" width="12.42578125" style="1" customWidth="1"/>
    <col min="14344" max="14344" width="13.5703125" style="1" customWidth="1"/>
    <col min="14345" max="14345" width="11.42578125" style="1" customWidth="1"/>
    <col min="14346" max="14346" width="7" style="1" customWidth="1"/>
    <col min="14347" max="14351" width="10.7109375" style="1" customWidth="1"/>
    <col min="14352" max="14592" width="9.140625" style="1"/>
    <col min="14593" max="14593" width="0" style="1" hidden="1" customWidth="1"/>
    <col min="14594" max="14594" width="7.140625" style="1" customWidth="1"/>
    <col min="14595" max="14595" width="9.140625" style="1"/>
    <col min="14596" max="14596" width="19.7109375" style="1" customWidth="1"/>
    <col min="14597" max="14597" width="6.85546875" style="1" customWidth="1"/>
    <col min="14598" max="14598" width="13.140625" style="1" customWidth="1"/>
    <col min="14599" max="14599" width="12.42578125" style="1" customWidth="1"/>
    <col min="14600" max="14600" width="13.5703125" style="1" customWidth="1"/>
    <col min="14601" max="14601" width="11.42578125" style="1" customWidth="1"/>
    <col min="14602" max="14602" width="7" style="1" customWidth="1"/>
    <col min="14603" max="14607" width="10.7109375" style="1" customWidth="1"/>
    <col min="14608" max="14848" width="9.140625" style="1"/>
    <col min="14849" max="14849" width="0" style="1" hidden="1" customWidth="1"/>
    <col min="14850" max="14850" width="7.140625" style="1" customWidth="1"/>
    <col min="14851" max="14851" width="9.140625" style="1"/>
    <col min="14852" max="14852" width="19.7109375" style="1" customWidth="1"/>
    <col min="14853" max="14853" width="6.85546875" style="1" customWidth="1"/>
    <col min="14854" max="14854" width="13.140625" style="1" customWidth="1"/>
    <col min="14855" max="14855" width="12.42578125" style="1" customWidth="1"/>
    <col min="14856" max="14856" width="13.5703125" style="1" customWidth="1"/>
    <col min="14857" max="14857" width="11.42578125" style="1" customWidth="1"/>
    <col min="14858" max="14858" width="7" style="1" customWidth="1"/>
    <col min="14859" max="14863" width="10.7109375" style="1" customWidth="1"/>
    <col min="14864" max="15104" width="9.140625" style="1"/>
    <col min="15105" max="15105" width="0" style="1" hidden="1" customWidth="1"/>
    <col min="15106" max="15106" width="7.140625" style="1" customWidth="1"/>
    <col min="15107" max="15107" width="9.140625" style="1"/>
    <col min="15108" max="15108" width="19.7109375" style="1" customWidth="1"/>
    <col min="15109" max="15109" width="6.85546875" style="1" customWidth="1"/>
    <col min="15110" max="15110" width="13.140625" style="1" customWidth="1"/>
    <col min="15111" max="15111" width="12.42578125" style="1" customWidth="1"/>
    <col min="15112" max="15112" width="13.5703125" style="1" customWidth="1"/>
    <col min="15113" max="15113" width="11.42578125" style="1" customWidth="1"/>
    <col min="15114" max="15114" width="7" style="1" customWidth="1"/>
    <col min="15115" max="15119" width="10.7109375" style="1" customWidth="1"/>
    <col min="15120" max="15360" width="9.140625" style="1"/>
    <col min="15361" max="15361" width="0" style="1" hidden="1" customWidth="1"/>
    <col min="15362" max="15362" width="7.140625" style="1" customWidth="1"/>
    <col min="15363" max="15363" width="9.140625" style="1"/>
    <col min="15364" max="15364" width="19.7109375" style="1" customWidth="1"/>
    <col min="15365" max="15365" width="6.85546875" style="1" customWidth="1"/>
    <col min="15366" max="15366" width="13.140625" style="1" customWidth="1"/>
    <col min="15367" max="15367" width="12.42578125" style="1" customWidth="1"/>
    <col min="15368" max="15368" width="13.5703125" style="1" customWidth="1"/>
    <col min="15369" max="15369" width="11.42578125" style="1" customWidth="1"/>
    <col min="15370" max="15370" width="7" style="1" customWidth="1"/>
    <col min="15371" max="15375" width="10.7109375" style="1" customWidth="1"/>
    <col min="15376" max="15616" width="9.140625" style="1"/>
    <col min="15617" max="15617" width="0" style="1" hidden="1" customWidth="1"/>
    <col min="15618" max="15618" width="7.140625" style="1" customWidth="1"/>
    <col min="15619" max="15619" width="9.140625" style="1"/>
    <col min="15620" max="15620" width="19.7109375" style="1" customWidth="1"/>
    <col min="15621" max="15621" width="6.85546875" style="1" customWidth="1"/>
    <col min="15622" max="15622" width="13.140625" style="1" customWidth="1"/>
    <col min="15623" max="15623" width="12.42578125" style="1" customWidth="1"/>
    <col min="15624" max="15624" width="13.5703125" style="1" customWidth="1"/>
    <col min="15625" max="15625" width="11.42578125" style="1" customWidth="1"/>
    <col min="15626" max="15626" width="7" style="1" customWidth="1"/>
    <col min="15627" max="15631" width="10.7109375" style="1" customWidth="1"/>
    <col min="15632" max="15872" width="9.140625" style="1"/>
    <col min="15873" max="15873" width="0" style="1" hidden="1" customWidth="1"/>
    <col min="15874" max="15874" width="7.140625" style="1" customWidth="1"/>
    <col min="15875" max="15875" width="9.140625" style="1"/>
    <col min="15876" max="15876" width="19.7109375" style="1" customWidth="1"/>
    <col min="15877" max="15877" width="6.85546875" style="1" customWidth="1"/>
    <col min="15878" max="15878" width="13.140625" style="1" customWidth="1"/>
    <col min="15879" max="15879" width="12.42578125" style="1" customWidth="1"/>
    <col min="15880" max="15880" width="13.5703125" style="1" customWidth="1"/>
    <col min="15881" max="15881" width="11.42578125" style="1" customWidth="1"/>
    <col min="15882" max="15882" width="7" style="1" customWidth="1"/>
    <col min="15883" max="15887" width="10.7109375" style="1" customWidth="1"/>
    <col min="15888" max="16128" width="9.140625" style="1"/>
    <col min="16129" max="16129" width="0" style="1" hidden="1" customWidth="1"/>
    <col min="16130" max="16130" width="7.140625" style="1" customWidth="1"/>
    <col min="16131" max="16131" width="9.140625" style="1"/>
    <col min="16132" max="16132" width="19.7109375" style="1" customWidth="1"/>
    <col min="16133" max="16133" width="6.85546875" style="1" customWidth="1"/>
    <col min="16134" max="16134" width="13.140625" style="1" customWidth="1"/>
    <col min="16135" max="16135" width="12.42578125" style="1" customWidth="1"/>
    <col min="16136" max="16136" width="13.5703125" style="1" customWidth="1"/>
    <col min="16137" max="16137" width="11.42578125" style="1" customWidth="1"/>
    <col min="16138" max="16138" width="7" style="1" customWidth="1"/>
    <col min="16139" max="16143" width="10.7109375" style="1" customWidth="1"/>
    <col min="16144" max="16384" width="9.140625" style="1"/>
  </cols>
  <sheetData>
    <row r="1" spans="2:15" ht="12" customHeight="1" x14ac:dyDescent="0.2"/>
    <row r="2" spans="2:15" ht="17.25" customHeight="1" x14ac:dyDescent="0.25">
      <c r="B2" s="3"/>
      <c r="C2" s="4" t="s">
        <v>860</v>
      </c>
      <c r="E2" s="5"/>
      <c r="F2" s="4"/>
      <c r="G2" s="6"/>
      <c r="H2" s="7" t="s">
        <v>0</v>
      </c>
      <c r="I2" s="8">
        <f ca="1">TODAY()</f>
        <v>43182</v>
      </c>
      <c r="K2" s="3"/>
    </row>
    <row r="3" spans="2:15" ht="6" customHeight="1" x14ac:dyDescent="0.2">
      <c r="C3" s="9"/>
      <c r="D3" s="10" t="s">
        <v>1</v>
      </c>
    </row>
    <row r="4" spans="2:15" ht="4.5" customHeight="1" x14ac:dyDescent="0.2"/>
    <row r="5" spans="2:15" ht="13.5" customHeight="1" x14ac:dyDescent="0.25">
      <c r="C5" s="11" t="s">
        <v>2</v>
      </c>
      <c r="D5" s="12" t="s">
        <v>102</v>
      </c>
      <c r="E5" s="13" t="s">
        <v>103</v>
      </c>
      <c r="F5" s="14"/>
      <c r="G5" s="15"/>
      <c r="H5" s="14"/>
      <c r="I5" s="15"/>
      <c r="O5" s="8"/>
    </row>
    <row r="7" spans="2:15" x14ac:dyDescent="0.2">
      <c r="C7" s="16" t="s">
        <v>3</v>
      </c>
      <c r="D7" s="17" t="s">
        <v>405</v>
      </c>
      <c r="H7" s="18" t="s">
        <v>4</v>
      </c>
      <c r="I7" s="2">
        <v>287351</v>
      </c>
      <c r="J7" s="17"/>
      <c r="K7" s="17"/>
    </row>
    <row r="8" spans="2:15" x14ac:dyDescent="0.2">
      <c r="D8" s="17"/>
      <c r="H8" s="18" t="s">
        <v>5</v>
      </c>
      <c r="J8" s="17"/>
      <c r="K8" s="17"/>
    </row>
    <row r="9" spans="2:15" x14ac:dyDescent="0.2">
      <c r="C9" s="18"/>
      <c r="D9" s="17"/>
      <c r="H9" s="18"/>
      <c r="J9" s="17"/>
    </row>
    <row r="10" spans="2:15" x14ac:dyDescent="0.2">
      <c r="H10" s="18"/>
      <c r="J10" s="17"/>
    </row>
    <row r="11" spans="2:15" x14ac:dyDescent="0.2">
      <c r="C11" s="16" t="s">
        <v>6</v>
      </c>
      <c r="D11" s="17" t="s">
        <v>861</v>
      </c>
      <c r="H11" s="18" t="s">
        <v>4</v>
      </c>
      <c r="J11" s="17"/>
      <c r="K11" s="17"/>
    </row>
    <row r="12" spans="2:15" x14ac:dyDescent="0.2">
      <c r="D12" s="17" t="s">
        <v>862</v>
      </c>
      <c r="H12" s="18" t="s">
        <v>5</v>
      </c>
      <c r="J12" s="17"/>
      <c r="K12" s="17"/>
    </row>
    <row r="13" spans="2:15" ht="12" customHeight="1" x14ac:dyDescent="0.2">
      <c r="C13" s="18"/>
      <c r="D13" s="17" t="s">
        <v>863</v>
      </c>
      <c r="J13" s="18"/>
    </row>
    <row r="14" spans="2:15" ht="24.75" customHeight="1" x14ac:dyDescent="0.2">
      <c r="C14" s="19" t="s">
        <v>7</v>
      </c>
      <c r="H14" s="19" t="s">
        <v>8</v>
      </c>
      <c r="J14" s="18"/>
    </row>
    <row r="15" spans="2:15" ht="12.75" customHeight="1" x14ac:dyDescent="0.2">
      <c r="J15" s="18"/>
    </row>
    <row r="16" spans="2:15" ht="28.5" customHeight="1" x14ac:dyDescent="0.2">
      <c r="C16" s="19" t="s">
        <v>9</v>
      </c>
      <c r="H16" s="19" t="s">
        <v>9</v>
      </c>
    </row>
    <row r="17" spans="2:12" ht="25.5" customHeight="1" x14ac:dyDescent="0.2"/>
    <row r="18" spans="2:12" ht="13.5" customHeight="1" x14ac:dyDescent="0.2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 x14ac:dyDescent="0.2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300">
        <f>ROUND(G36,0)</f>
        <v>0</v>
      </c>
      <c r="J19" s="301"/>
      <c r="K19" s="34"/>
    </row>
    <row r="20" spans="2:12" x14ac:dyDescent="0.2">
      <c r="B20" s="28" t="s">
        <v>13</v>
      </c>
      <c r="C20" s="29"/>
      <c r="D20" s="30">
        <f>SazbaDPH1</f>
        <v>15</v>
      </c>
      <c r="E20" s="31" t="s">
        <v>12</v>
      </c>
      <c r="F20" s="35"/>
      <c r="G20" s="36"/>
      <c r="H20" s="36"/>
      <c r="I20" s="302">
        <f>ROUND(I19*D20/100,0)</f>
        <v>0</v>
      </c>
      <c r="J20" s="303"/>
      <c r="K20" s="34"/>
    </row>
    <row r="21" spans="2:12" x14ac:dyDescent="0.2">
      <c r="B21" s="28" t="s">
        <v>11</v>
      </c>
      <c r="C21" s="29"/>
      <c r="D21" s="30">
        <v>21</v>
      </c>
      <c r="E21" s="31" t="s">
        <v>12</v>
      </c>
      <c r="F21" s="35"/>
      <c r="G21" s="36"/>
      <c r="H21" s="36"/>
      <c r="I21" s="302">
        <f>ROUND(H36,0)</f>
        <v>0</v>
      </c>
      <c r="J21" s="303"/>
      <c r="K21" s="34"/>
    </row>
    <row r="22" spans="2:12" ht="13.5" thickBot="1" x14ac:dyDescent="0.25">
      <c r="B22" s="28" t="s">
        <v>13</v>
      </c>
      <c r="C22" s="29"/>
      <c r="D22" s="30">
        <f>SazbaDPH2</f>
        <v>21</v>
      </c>
      <c r="E22" s="31" t="s">
        <v>12</v>
      </c>
      <c r="F22" s="37"/>
      <c r="G22" s="38"/>
      <c r="H22" s="38"/>
      <c r="I22" s="304">
        <f>ROUND(I21*D21/100,0)</f>
        <v>0</v>
      </c>
      <c r="J22" s="305"/>
      <c r="K22" s="34"/>
    </row>
    <row r="23" spans="2:12" ht="16.5" thickBot="1" x14ac:dyDescent="0.25">
      <c r="B23" s="39" t="s">
        <v>14</v>
      </c>
      <c r="C23" s="40"/>
      <c r="D23" s="40"/>
      <c r="E23" s="41"/>
      <c r="F23" s="42"/>
      <c r="G23" s="43"/>
      <c r="H23" s="43"/>
      <c r="I23" s="306">
        <f>SUM(I19:I22)</f>
        <v>0</v>
      </c>
      <c r="J23" s="307"/>
      <c r="K23" s="44"/>
    </row>
    <row r="26" spans="2:12" ht="1.5" customHeight="1" x14ac:dyDescent="0.2"/>
    <row r="27" spans="2:12" ht="15.75" customHeight="1" x14ac:dyDescent="0.25">
      <c r="B27" s="13" t="s">
        <v>15</v>
      </c>
      <c r="C27" s="45"/>
      <c r="D27" s="45"/>
      <c r="E27" s="45"/>
      <c r="F27" s="45"/>
      <c r="G27" s="45"/>
      <c r="H27" s="45"/>
      <c r="I27" s="45"/>
      <c r="J27" s="45"/>
      <c r="K27" s="45"/>
      <c r="L27" s="46"/>
    </row>
    <row r="28" spans="2:12" ht="5.25" customHeight="1" x14ac:dyDescent="0.2">
      <c r="L28" s="46"/>
    </row>
    <row r="29" spans="2:12" ht="24" customHeight="1" x14ac:dyDescent="0.2">
      <c r="B29" s="47" t="s">
        <v>16</v>
      </c>
      <c r="C29" s="48"/>
      <c r="D29" s="48"/>
      <c r="E29" s="49"/>
      <c r="F29" s="50" t="s">
        <v>17</v>
      </c>
      <c r="G29" s="51" t="str">
        <f>CONCATENATE("Základ DPH ",SazbaDPH1," %")</f>
        <v>Základ DPH 15 %</v>
      </c>
      <c r="H29" s="50" t="str">
        <f>CONCATENATE("Základ DPH ",SazbaDPH2," %")</f>
        <v>Základ DPH 21 %</v>
      </c>
      <c r="I29" s="50" t="s">
        <v>18</v>
      </c>
      <c r="J29" s="50" t="s">
        <v>12</v>
      </c>
    </row>
    <row r="30" spans="2:12" x14ac:dyDescent="0.2">
      <c r="B30" s="52" t="s">
        <v>105</v>
      </c>
      <c r="C30" s="53" t="s">
        <v>106</v>
      </c>
      <c r="D30" s="54"/>
      <c r="E30" s="55"/>
      <c r="F30" s="56">
        <f>G30+H30+I30</f>
        <v>0</v>
      </c>
      <c r="G30" s="57">
        <v>0</v>
      </c>
      <c r="H30" s="58">
        <v>0</v>
      </c>
      <c r="I30" s="58">
        <f t="shared" ref="I30:I35" si="0">(G30*SazbaDPH1)/100+(H30*SazbaDPH2)/100</f>
        <v>0</v>
      </c>
      <c r="J30" s="59" t="str">
        <f t="shared" ref="J30:J35" si="1">IF(CelkemObjekty=0,"",F30/CelkemObjekty*100)</f>
        <v/>
      </c>
    </row>
    <row r="31" spans="2:12" x14ac:dyDescent="0.2">
      <c r="B31" s="60" t="s">
        <v>407</v>
      </c>
      <c r="C31" s="61" t="s">
        <v>408</v>
      </c>
      <c r="D31" s="62"/>
      <c r="E31" s="63"/>
      <c r="F31" s="64">
        <f t="shared" ref="F31:F35" si="2">G31+H31+I31</f>
        <v>0</v>
      </c>
      <c r="G31" s="65">
        <v>0</v>
      </c>
      <c r="H31" s="66">
        <v>0</v>
      </c>
      <c r="I31" s="66">
        <f t="shared" si="0"/>
        <v>0</v>
      </c>
      <c r="J31" s="59" t="str">
        <f t="shared" si="1"/>
        <v/>
      </c>
    </row>
    <row r="32" spans="2:12" x14ac:dyDescent="0.2">
      <c r="B32" s="60" t="s">
        <v>569</v>
      </c>
      <c r="C32" s="61" t="s">
        <v>570</v>
      </c>
      <c r="D32" s="62"/>
      <c r="E32" s="63"/>
      <c r="F32" s="64">
        <f t="shared" si="2"/>
        <v>0</v>
      </c>
      <c r="G32" s="65">
        <v>0</v>
      </c>
      <c r="H32" s="66">
        <v>0</v>
      </c>
      <c r="I32" s="66">
        <f t="shared" si="0"/>
        <v>0</v>
      </c>
      <c r="J32" s="59" t="str">
        <f t="shared" si="1"/>
        <v/>
      </c>
    </row>
    <row r="33" spans="2:11" x14ac:dyDescent="0.2">
      <c r="B33" s="60" t="s">
        <v>621</v>
      </c>
      <c r="C33" s="61" t="s">
        <v>622</v>
      </c>
      <c r="D33" s="62"/>
      <c r="E33" s="63"/>
      <c r="F33" s="64">
        <f t="shared" si="2"/>
        <v>0</v>
      </c>
      <c r="G33" s="65">
        <v>0</v>
      </c>
      <c r="H33" s="66">
        <v>0</v>
      </c>
      <c r="I33" s="66">
        <f t="shared" si="0"/>
        <v>0</v>
      </c>
      <c r="J33" s="59" t="str">
        <f t="shared" si="1"/>
        <v/>
      </c>
    </row>
    <row r="34" spans="2:11" x14ac:dyDescent="0.2">
      <c r="B34" s="60" t="s">
        <v>798</v>
      </c>
      <c r="C34" s="61" t="s">
        <v>799</v>
      </c>
      <c r="D34" s="62"/>
      <c r="E34" s="63"/>
      <c r="F34" s="64">
        <f t="shared" si="2"/>
        <v>0</v>
      </c>
      <c r="G34" s="65">
        <v>0</v>
      </c>
      <c r="H34" s="66">
        <v>0</v>
      </c>
      <c r="I34" s="66">
        <f t="shared" si="0"/>
        <v>0</v>
      </c>
      <c r="J34" s="59" t="str">
        <f t="shared" si="1"/>
        <v/>
      </c>
    </row>
    <row r="35" spans="2:11" x14ac:dyDescent="0.2">
      <c r="B35" s="60" t="s">
        <v>853</v>
      </c>
      <c r="C35" s="61" t="s">
        <v>854</v>
      </c>
      <c r="D35" s="62"/>
      <c r="E35" s="63"/>
      <c r="F35" s="64">
        <f t="shared" si="2"/>
        <v>0</v>
      </c>
      <c r="G35" s="65">
        <v>0</v>
      </c>
      <c r="H35" s="66">
        <v>0</v>
      </c>
      <c r="I35" s="66">
        <f t="shared" si="0"/>
        <v>0</v>
      </c>
      <c r="J35" s="59" t="str">
        <f t="shared" si="1"/>
        <v/>
      </c>
    </row>
    <row r="36" spans="2:11" ht="17.25" customHeight="1" x14ac:dyDescent="0.2">
      <c r="B36" s="67" t="s">
        <v>19</v>
      </c>
      <c r="C36" s="68"/>
      <c r="D36" s="69"/>
      <c r="E36" s="70"/>
      <c r="F36" s="71">
        <f>SUM(F30:F35)</f>
        <v>0</v>
      </c>
      <c r="G36" s="71">
        <f>SUM(G30:G35)</f>
        <v>0</v>
      </c>
      <c r="H36" s="71">
        <f>SUM(H30:H35)</f>
        <v>0</v>
      </c>
      <c r="I36" s="71">
        <f>SUM(I30:I35)</f>
        <v>0</v>
      </c>
      <c r="J36" s="72" t="str">
        <f t="shared" ref="J36" si="3">IF(CelkemObjekty=0,"",F36/CelkemObjekty*100)</f>
        <v/>
      </c>
    </row>
    <row r="37" spans="2:11" x14ac:dyDescent="0.2">
      <c r="B37" s="73"/>
      <c r="C37" s="73"/>
      <c r="D37" s="73"/>
      <c r="E37" s="73"/>
      <c r="F37" s="73"/>
      <c r="G37" s="73"/>
      <c r="H37" s="73"/>
      <c r="I37" s="73"/>
      <c r="J37" s="73"/>
      <c r="K37" s="73"/>
    </row>
    <row r="38" spans="2:11" ht="9.75" customHeight="1" x14ac:dyDescent="0.2">
      <c r="B38" s="73"/>
      <c r="C38" s="73"/>
      <c r="D38" s="73"/>
      <c r="E38" s="73"/>
      <c r="F38" s="73"/>
      <c r="G38" s="73"/>
      <c r="H38" s="73"/>
      <c r="I38" s="73"/>
      <c r="J38" s="73"/>
      <c r="K38" s="73"/>
    </row>
    <row r="39" spans="2:11" ht="7.5" customHeight="1" x14ac:dyDescent="0.2">
      <c r="B39" s="73"/>
      <c r="C39" s="73"/>
      <c r="D39" s="73"/>
      <c r="E39" s="73"/>
      <c r="F39" s="73"/>
      <c r="G39" s="73"/>
      <c r="H39" s="73"/>
      <c r="I39" s="73"/>
      <c r="J39" s="73"/>
      <c r="K39" s="73"/>
    </row>
    <row r="40" spans="2:11" ht="18" x14ac:dyDescent="0.25">
      <c r="B40" s="13" t="s">
        <v>20</v>
      </c>
      <c r="C40" s="45"/>
      <c r="D40" s="45"/>
      <c r="E40" s="45"/>
      <c r="F40" s="45"/>
      <c r="G40" s="45"/>
      <c r="H40" s="45"/>
      <c r="I40" s="45"/>
      <c r="J40" s="45"/>
      <c r="K40" s="73"/>
    </row>
    <row r="41" spans="2:11" x14ac:dyDescent="0.2">
      <c r="K41" s="73"/>
    </row>
    <row r="42" spans="2:11" ht="25.5" x14ac:dyDescent="0.2">
      <c r="B42" s="74" t="s">
        <v>21</v>
      </c>
      <c r="C42" s="75" t="s">
        <v>22</v>
      </c>
      <c r="D42" s="48"/>
      <c r="E42" s="49"/>
      <c r="F42" s="50" t="s">
        <v>17</v>
      </c>
      <c r="G42" s="51" t="str">
        <f>CONCATENATE("Základ DPH ",SazbaDPH1," %")</f>
        <v>Základ DPH 15 %</v>
      </c>
      <c r="H42" s="50" t="str">
        <f>CONCATENATE("Základ DPH ",SazbaDPH2," %")</f>
        <v>Základ DPH 21 %</v>
      </c>
      <c r="I42" s="51" t="s">
        <v>18</v>
      </c>
      <c r="J42" s="50" t="s">
        <v>12</v>
      </c>
    </row>
    <row r="43" spans="2:11" x14ac:dyDescent="0.2">
      <c r="B43" s="76" t="s">
        <v>105</v>
      </c>
      <c r="C43" s="77" t="s">
        <v>107</v>
      </c>
      <c r="D43" s="54"/>
      <c r="E43" s="55"/>
      <c r="F43" s="56">
        <f>G43+H43+I43</f>
        <v>0</v>
      </c>
      <c r="G43" s="57">
        <v>0</v>
      </c>
      <c r="H43" s="58">
        <v>0</v>
      </c>
      <c r="I43" s="65">
        <f t="shared" ref="I43:I48" si="4">(G43*SazbaDPH1)/100+(H43*SazbaDPH2)/100</f>
        <v>0</v>
      </c>
      <c r="J43" s="59" t="str">
        <f t="shared" ref="J43:J48" si="5">IF(CelkemObjekty=0,"",F43/CelkemObjekty*100)</f>
        <v/>
      </c>
    </row>
    <row r="44" spans="2:11" x14ac:dyDescent="0.2">
      <c r="B44" s="78" t="s">
        <v>407</v>
      </c>
      <c r="C44" s="79" t="s">
        <v>409</v>
      </c>
      <c r="D44" s="62"/>
      <c r="E44" s="63"/>
      <c r="F44" s="64">
        <f t="shared" ref="F44:F48" si="6">G44+H44+I44</f>
        <v>0</v>
      </c>
      <c r="G44" s="65">
        <v>0</v>
      </c>
      <c r="H44" s="66">
        <v>0</v>
      </c>
      <c r="I44" s="65">
        <f t="shared" si="4"/>
        <v>0</v>
      </c>
      <c r="J44" s="59" t="str">
        <f t="shared" si="5"/>
        <v/>
      </c>
    </row>
    <row r="45" spans="2:11" x14ac:dyDescent="0.2">
      <c r="B45" s="78" t="s">
        <v>569</v>
      </c>
      <c r="C45" s="79" t="s">
        <v>571</v>
      </c>
      <c r="D45" s="62"/>
      <c r="E45" s="63"/>
      <c r="F45" s="64">
        <f t="shared" si="6"/>
        <v>0</v>
      </c>
      <c r="G45" s="65">
        <v>0</v>
      </c>
      <c r="H45" s="66">
        <v>0</v>
      </c>
      <c r="I45" s="65">
        <f t="shared" si="4"/>
        <v>0</v>
      </c>
      <c r="J45" s="59" t="str">
        <f t="shared" si="5"/>
        <v/>
      </c>
    </row>
    <row r="46" spans="2:11" x14ac:dyDescent="0.2">
      <c r="B46" s="78" t="s">
        <v>621</v>
      </c>
      <c r="C46" s="79" t="s">
        <v>623</v>
      </c>
      <c r="D46" s="62"/>
      <c r="E46" s="63"/>
      <c r="F46" s="64">
        <f t="shared" si="6"/>
        <v>0</v>
      </c>
      <c r="G46" s="65">
        <v>0</v>
      </c>
      <c r="H46" s="66">
        <v>0</v>
      </c>
      <c r="I46" s="65">
        <f t="shared" si="4"/>
        <v>0</v>
      </c>
      <c r="J46" s="59" t="str">
        <f t="shared" si="5"/>
        <v/>
      </c>
    </row>
    <row r="47" spans="2:11" x14ac:dyDescent="0.2">
      <c r="B47" s="78" t="s">
        <v>798</v>
      </c>
      <c r="C47" s="79" t="s">
        <v>800</v>
      </c>
      <c r="D47" s="62"/>
      <c r="E47" s="63"/>
      <c r="F47" s="64">
        <f t="shared" si="6"/>
        <v>0</v>
      </c>
      <c r="G47" s="65">
        <v>0</v>
      </c>
      <c r="H47" s="66">
        <v>0</v>
      </c>
      <c r="I47" s="65">
        <f t="shared" si="4"/>
        <v>0</v>
      </c>
      <c r="J47" s="59" t="str">
        <f t="shared" si="5"/>
        <v/>
      </c>
    </row>
    <row r="48" spans="2:11" x14ac:dyDescent="0.2">
      <c r="B48" s="78" t="s">
        <v>853</v>
      </c>
      <c r="C48" s="79" t="s">
        <v>855</v>
      </c>
      <c r="D48" s="62"/>
      <c r="E48" s="63"/>
      <c r="F48" s="64">
        <f t="shared" si="6"/>
        <v>0</v>
      </c>
      <c r="G48" s="65">
        <v>0</v>
      </c>
      <c r="H48" s="66">
        <v>0</v>
      </c>
      <c r="I48" s="65">
        <f t="shared" si="4"/>
        <v>0</v>
      </c>
      <c r="J48" s="59" t="str">
        <f t="shared" si="5"/>
        <v/>
      </c>
    </row>
    <row r="49" spans="2:10" x14ac:dyDescent="0.2">
      <c r="B49" s="67" t="s">
        <v>19</v>
      </c>
      <c r="C49" s="68"/>
      <c r="D49" s="69"/>
      <c r="E49" s="70"/>
      <c r="F49" s="71">
        <f>SUM(F43:F48)</f>
        <v>0</v>
      </c>
      <c r="G49" s="80">
        <f>SUM(G43:G48)</f>
        <v>0</v>
      </c>
      <c r="H49" s="71">
        <f>SUM(H43:H48)</f>
        <v>0</v>
      </c>
      <c r="I49" s="80">
        <f>SUM(I43:I48)</f>
        <v>0</v>
      </c>
      <c r="J49" s="72" t="str">
        <f t="shared" ref="J49" si="7">IF(CelkemObjekty=0,"",F49/CelkemObjekty*100)</f>
        <v/>
      </c>
    </row>
    <row r="50" spans="2:10" ht="9" customHeight="1" x14ac:dyDescent="0.2"/>
    <row r="51" spans="2:10" ht="6" customHeight="1" x14ac:dyDescent="0.2"/>
    <row r="52" spans="2:10" ht="3" customHeight="1" x14ac:dyDescent="0.2"/>
    <row r="53" spans="2:10" ht="6.75" customHeight="1" x14ac:dyDescent="0.2"/>
    <row r="54" spans="2:10" ht="20.25" customHeight="1" x14ac:dyDescent="0.25">
      <c r="B54" s="13" t="s">
        <v>23</v>
      </c>
      <c r="C54" s="45"/>
      <c r="D54" s="45"/>
      <c r="E54" s="45"/>
      <c r="F54" s="45"/>
      <c r="G54" s="45"/>
      <c r="H54" s="45"/>
      <c r="I54" s="45"/>
      <c r="J54" s="45"/>
    </row>
    <row r="55" spans="2:10" ht="9" customHeight="1" x14ac:dyDescent="0.2"/>
    <row r="56" spans="2:10" x14ac:dyDescent="0.2">
      <c r="B56" s="47" t="s">
        <v>24</v>
      </c>
      <c r="C56" s="48"/>
      <c r="D56" s="48"/>
      <c r="E56" s="50" t="s">
        <v>12</v>
      </c>
      <c r="F56" s="50" t="s">
        <v>25</v>
      </c>
      <c r="G56" s="51" t="s">
        <v>26</v>
      </c>
      <c r="H56" s="50" t="s">
        <v>27</v>
      </c>
      <c r="I56" s="51" t="s">
        <v>28</v>
      </c>
      <c r="J56" s="81" t="s">
        <v>29</v>
      </c>
    </row>
    <row r="57" spans="2:10" x14ac:dyDescent="0.2">
      <c r="B57" s="52" t="s">
        <v>108</v>
      </c>
      <c r="C57" s="53" t="s">
        <v>109</v>
      </c>
      <c r="D57" s="54"/>
      <c r="E57" s="82" t="str">
        <f t="shared" ref="E57:E79" si="8">IF(SUM(SoucetDilu)=0,"",SUM(F57:J57)/SUM(SoucetDilu)*100)</f>
        <v/>
      </c>
      <c r="F57" s="58">
        <v>0</v>
      </c>
      <c r="G57" s="57">
        <v>0</v>
      </c>
      <c r="H57" s="58">
        <v>0</v>
      </c>
      <c r="I57" s="57">
        <v>0</v>
      </c>
      <c r="J57" s="58">
        <v>0</v>
      </c>
    </row>
    <row r="58" spans="2:10" x14ac:dyDescent="0.2">
      <c r="B58" s="60" t="s">
        <v>140</v>
      </c>
      <c r="C58" s="61" t="s">
        <v>141</v>
      </c>
      <c r="D58" s="62"/>
      <c r="E58" s="83" t="str">
        <f t="shared" si="8"/>
        <v/>
      </c>
      <c r="F58" s="66">
        <v>0</v>
      </c>
      <c r="G58" s="65">
        <v>0</v>
      </c>
      <c r="H58" s="66">
        <v>0</v>
      </c>
      <c r="I58" s="65">
        <v>0</v>
      </c>
      <c r="J58" s="66">
        <v>0</v>
      </c>
    </row>
    <row r="59" spans="2:10" x14ac:dyDescent="0.2">
      <c r="B59" s="60" t="s">
        <v>168</v>
      </c>
      <c r="C59" s="61" t="s">
        <v>169</v>
      </c>
      <c r="D59" s="62"/>
      <c r="E59" s="83" t="str">
        <f t="shared" si="8"/>
        <v/>
      </c>
      <c r="F59" s="66">
        <v>0</v>
      </c>
      <c r="G59" s="65">
        <v>0</v>
      </c>
      <c r="H59" s="66">
        <v>0</v>
      </c>
      <c r="I59" s="65">
        <v>0</v>
      </c>
      <c r="J59" s="66">
        <v>0</v>
      </c>
    </row>
    <row r="60" spans="2:10" x14ac:dyDescent="0.2">
      <c r="B60" s="60" t="s">
        <v>285</v>
      </c>
      <c r="C60" s="61" t="s">
        <v>286</v>
      </c>
      <c r="D60" s="62"/>
      <c r="E60" s="83" t="str">
        <f t="shared" si="8"/>
        <v/>
      </c>
      <c r="F60" s="66">
        <v>0</v>
      </c>
      <c r="G60" s="65">
        <v>0</v>
      </c>
      <c r="H60" s="66">
        <v>0</v>
      </c>
      <c r="I60" s="65">
        <v>0</v>
      </c>
      <c r="J60" s="66">
        <v>0</v>
      </c>
    </row>
    <row r="61" spans="2:10" x14ac:dyDescent="0.2">
      <c r="B61" s="60" t="s">
        <v>419</v>
      </c>
      <c r="C61" s="61" t="s">
        <v>420</v>
      </c>
      <c r="D61" s="62"/>
      <c r="E61" s="83" t="str">
        <f t="shared" si="8"/>
        <v/>
      </c>
      <c r="F61" s="66">
        <v>0</v>
      </c>
      <c r="G61" s="65">
        <v>0</v>
      </c>
      <c r="H61" s="66">
        <v>0</v>
      </c>
      <c r="I61" s="65">
        <v>0</v>
      </c>
      <c r="J61" s="66">
        <v>0</v>
      </c>
    </row>
    <row r="62" spans="2:10" x14ac:dyDescent="0.2">
      <c r="B62" s="60" t="s">
        <v>458</v>
      </c>
      <c r="C62" s="61" t="s">
        <v>459</v>
      </c>
      <c r="D62" s="62"/>
      <c r="E62" s="83" t="str">
        <f t="shared" si="8"/>
        <v/>
      </c>
      <c r="F62" s="66">
        <v>0</v>
      </c>
      <c r="G62" s="65">
        <v>0</v>
      </c>
      <c r="H62" s="66">
        <v>0</v>
      </c>
      <c r="I62" s="65">
        <v>0</v>
      </c>
      <c r="J62" s="66">
        <v>0</v>
      </c>
    </row>
    <row r="63" spans="2:10" x14ac:dyDescent="0.2">
      <c r="B63" s="60" t="s">
        <v>292</v>
      </c>
      <c r="C63" s="61" t="s">
        <v>293</v>
      </c>
      <c r="D63" s="62"/>
      <c r="E63" s="83" t="str">
        <f t="shared" si="8"/>
        <v/>
      </c>
      <c r="F63" s="66">
        <v>0</v>
      </c>
      <c r="G63" s="65">
        <v>0</v>
      </c>
      <c r="H63" s="66">
        <v>0</v>
      </c>
      <c r="I63" s="65">
        <v>0</v>
      </c>
      <c r="J63" s="66">
        <v>0</v>
      </c>
    </row>
    <row r="64" spans="2:10" x14ac:dyDescent="0.2">
      <c r="B64" s="60" t="s">
        <v>550</v>
      </c>
      <c r="C64" s="61" t="s">
        <v>551</v>
      </c>
      <c r="D64" s="62"/>
      <c r="E64" s="83" t="str">
        <f t="shared" si="8"/>
        <v/>
      </c>
      <c r="F64" s="66">
        <v>0</v>
      </c>
      <c r="G64" s="65">
        <v>0</v>
      </c>
      <c r="H64" s="66">
        <v>0</v>
      </c>
      <c r="I64" s="65">
        <v>0</v>
      </c>
      <c r="J64" s="66">
        <v>0</v>
      </c>
    </row>
    <row r="65" spans="2:10" x14ac:dyDescent="0.2">
      <c r="B65" s="60" t="s">
        <v>298</v>
      </c>
      <c r="C65" s="61" t="s">
        <v>299</v>
      </c>
      <c r="D65" s="62"/>
      <c r="E65" s="83" t="str">
        <f t="shared" si="8"/>
        <v/>
      </c>
      <c r="F65" s="66">
        <v>0</v>
      </c>
      <c r="G65" s="65">
        <v>0</v>
      </c>
      <c r="H65" s="66">
        <v>0</v>
      </c>
      <c r="I65" s="65">
        <v>0</v>
      </c>
      <c r="J65" s="66">
        <v>0</v>
      </c>
    </row>
    <row r="66" spans="2:10" x14ac:dyDescent="0.2">
      <c r="B66" s="60" t="s">
        <v>307</v>
      </c>
      <c r="C66" s="61" t="s">
        <v>308</v>
      </c>
      <c r="D66" s="62"/>
      <c r="E66" s="83" t="str">
        <f t="shared" si="8"/>
        <v/>
      </c>
      <c r="F66" s="66">
        <v>0</v>
      </c>
      <c r="G66" s="65">
        <v>0</v>
      </c>
      <c r="H66" s="66">
        <v>0</v>
      </c>
      <c r="I66" s="65">
        <v>0</v>
      </c>
      <c r="J66" s="66">
        <v>0</v>
      </c>
    </row>
    <row r="67" spans="2:10" x14ac:dyDescent="0.2">
      <c r="B67" s="60" t="s">
        <v>336</v>
      </c>
      <c r="C67" s="61" t="s">
        <v>337</v>
      </c>
      <c r="D67" s="62"/>
      <c r="E67" s="83" t="str">
        <f t="shared" si="8"/>
        <v/>
      </c>
      <c r="F67" s="66">
        <v>0</v>
      </c>
      <c r="G67" s="65">
        <v>0</v>
      </c>
      <c r="H67" s="66">
        <v>0</v>
      </c>
      <c r="I67" s="65">
        <v>0</v>
      </c>
      <c r="J67" s="66">
        <v>0</v>
      </c>
    </row>
    <row r="68" spans="2:10" x14ac:dyDescent="0.2">
      <c r="B68" s="60" t="s">
        <v>341</v>
      </c>
      <c r="C68" s="61" t="s">
        <v>342</v>
      </c>
      <c r="D68" s="62"/>
      <c r="E68" s="83" t="str">
        <f t="shared" si="8"/>
        <v/>
      </c>
      <c r="F68" s="66">
        <v>0</v>
      </c>
      <c r="G68" s="65">
        <v>0</v>
      </c>
      <c r="H68" s="66">
        <v>0</v>
      </c>
      <c r="I68" s="65">
        <v>0</v>
      </c>
      <c r="J68" s="66">
        <v>0</v>
      </c>
    </row>
    <row r="69" spans="2:10" x14ac:dyDescent="0.2">
      <c r="B69" s="60" t="s">
        <v>365</v>
      </c>
      <c r="C69" s="61" t="s">
        <v>366</v>
      </c>
      <c r="D69" s="62"/>
      <c r="E69" s="83" t="str">
        <f t="shared" si="8"/>
        <v/>
      </c>
      <c r="F69" s="66">
        <v>0</v>
      </c>
      <c r="G69" s="65">
        <v>0</v>
      </c>
      <c r="H69" s="66">
        <v>0</v>
      </c>
      <c r="I69" s="65">
        <v>0</v>
      </c>
      <c r="J69" s="66">
        <v>0</v>
      </c>
    </row>
    <row r="70" spans="2:10" x14ac:dyDescent="0.2">
      <c r="B70" s="60" t="s">
        <v>378</v>
      </c>
      <c r="C70" s="61" t="s">
        <v>379</v>
      </c>
      <c r="D70" s="62"/>
      <c r="E70" s="83" t="str">
        <f t="shared" si="8"/>
        <v/>
      </c>
      <c r="F70" s="66">
        <v>0</v>
      </c>
      <c r="G70" s="65">
        <v>0</v>
      </c>
      <c r="H70" s="66">
        <v>0</v>
      </c>
      <c r="I70" s="65">
        <v>0</v>
      </c>
      <c r="J70" s="66">
        <v>0</v>
      </c>
    </row>
    <row r="71" spans="2:10" x14ac:dyDescent="0.2">
      <c r="B71" s="60" t="s">
        <v>572</v>
      </c>
      <c r="C71" s="61" t="s">
        <v>573</v>
      </c>
      <c r="D71" s="62"/>
      <c r="E71" s="83" t="str">
        <f t="shared" si="8"/>
        <v/>
      </c>
      <c r="F71" s="66">
        <v>0</v>
      </c>
      <c r="G71" s="65">
        <v>0</v>
      </c>
      <c r="H71" s="66">
        <v>0</v>
      </c>
      <c r="I71" s="65">
        <v>0</v>
      </c>
      <c r="J71" s="66">
        <v>0</v>
      </c>
    </row>
    <row r="72" spans="2:10" x14ac:dyDescent="0.2">
      <c r="B72" s="60" t="s">
        <v>175</v>
      </c>
      <c r="C72" s="61" t="s">
        <v>176</v>
      </c>
      <c r="D72" s="62"/>
      <c r="E72" s="83" t="str">
        <f t="shared" si="8"/>
        <v/>
      </c>
      <c r="F72" s="66">
        <v>0</v>
      </c>
      <c r="G72" s="65">
        <v>0</v>
      </c>
      <c r="H72" s="66">
        <v>0</v>
      </c>
      <c r="I72" s="65">
        <v>0</v>
      </c>
      <c r="J72" s="66">
        <v>0</v>
      </c>
    </row>
    <row r="73" spans="2:10" x14ac:dyDescent="0.2">
      <c r="B73" s="60" t="s">
        <v>186</v>
      </c>
      <c r="C73" s="61" t="s">
        <v>187</v>
      </c>
      <c r="D73" s="62"/>
      <c r="E73" s="83" t="str">
        <f t="shared" si="8"/>
        <v/>
      </c>
      <c r="F73" s="66">
        <v>0</v>
      </c>
      <c r="G73" s="65">
        <v>0</v>
      </c>
      <c r="H73" s="66">
        <v>0</v>
      </c>
      <c r="I73" s="65">
        <v>0</v>
      </c>
      <c r="J73" s="66">
        <v>0</v>
      </c>
    </row>
    <row r="74" spans="2:10" x14ac:dyDescent="0.2">
      <c r="B74" s="60" t="s">
        <v>218</v>
      </c>
      <c r="C74" s="61" t="s">
        <v>219</v>
      </c>
      <c r="D74" s="62"/>
      <c r="E74" s="83" t="str">
        <f t="shared" si="8"/>
        <v/>
      </c>
      <c r="F74" s="66">
        <v>0</v>
      </c>
      <c r="G74" s="65">
        <v>0</v>
      </c>
      <c r="H74" s="66">
        <v>0</v>
      </c>
      <c r="I74" s="65">
        <v>0</v>
      </c>
      <c r="J74" s="66">
        <v>0</v>
      </c>
    </row>
    <row r="75" spans="2:10" x14ac:dyDescent="0.2">
      <c r="B75" s="60" t="s">
        <v>280</v>
      </c>
      <c r="C75" s="61" t="s">
        <v>281</v>
      </c>
      <c r="D75" s="62"/>
      <c r="E75" s="83" t="str">
        <f t="shared" si="8"/>
        <v/>
      </c>
      <c r="F75" s="66">
        <v>0</v>
      </c>
      <c r="G75" s="65">
        <v>0</v>
      </c>
      <c r="H75" s="66">
        <v>0</v>
      </c>
      <c r="I75" s="65">
        <v>0</v>
      </c>
      <c r="J75" s="66">
        <v>0</v>
      </c>
    </row>
    <row r="76" spans="2:10" x14ac:dyDescent="0.2">
      <c r="B76" s="60" t="s">
        <v>564</v>
      </c>
      <c r="C76" s="61" t="s">
        <v>565</v>
      </c>
      <c r="D76" s="62"/>
      <c r="E76" s="83" t="str">
        <f t="shared" si="8"/>
        <v/>
      </c>
      <c r="F76" s="66">
        <v>0</v>
      </c>
      <c r="G76" s="65">
        <v>0</v>
      </c>
      <c r="H76" s="66">
        <v>0</v>
      </c>
      <c r="I76" s="65">
        <v>0</v>
      </c>
      <c r="J76" s="66">
        <v>0</v>
      </c>
    </row>
    <row r="77" spans="2:10" x14ac:dyDescent="0.2">
      <c r="B77" s="60" t="s">
        <v>582</v>
      </c>
      <c r="C77" s="61" t="s">
        <v>98</v>
      </c>
      <c r="D77" s="62"/>
      <c r="E77" s="83" t="str">
        <f t="shared" si="8"/>
        <v/>
      </c>
      <c r="F77" s="66">
        <v>0</v>
      </c>
      <c r="G77" s="65">
        <v>0</v>
      </c>
      <c r="H77" s="66">
        <v>0</v>
      </c>
      <c r="I77" s="65">
        <v>0</v>
      </c>
      <c r="J77" s="66">
        <v>0</v>
      </c>
    </row>
    <row r="78" spans="2:10" x14ac:dyDescent="0.2">
      <c r="B78" s="60" t="s">
        <v>596</v>
      </c>
      <c r="C78" s="61" t="s">
        <v>597</v>
      </c>
      <c r="D78" s="62"/>
      <c r="E78" s="83" t="str">
        <f t="shared" si="8"/>
        <v/>
      </c>
      <c r="F78" s="66">
        <v>0</v>
      </c>
      <c r="G78" s="65">
        <v>0</v>
      </c>
      <c r="H78" s="66">
        <v>0</v>
      </c>
      <c r="I78" s="65">
        <v>0</v>
      </c>
      <c r="J78" s="66">
        <v>0</v>
      </c>
    </row>
    <row r="79" spans="2:10" x14ac:dyDescent="0.2">
      <c r="B79" s="67" t="s">
        <v>19</v>
      </c>
      <c r="C79" s="68"/>
      <c r="D79" s="69"/>
      <c r="E79" s="84" t="str">
        <f t="shared" si="8"/>
        <v/>
      </c>
      <c r="F79" s="71">
        <f>SUM(F57:F78)</f>
        <v>0</v>
      </c>
      <c r="G79" s="80">
        <f>SUM(G57:G78)</f>
        <v>0</v>
      </c>
      <c r="H79" s="71">
        <f>SUM(H57:H78)</f>
        <v>0</v>
      </c>
      <c r="I79" s="80">
        <f>SUM(I57:I78)</f>
        <v>0</v>
      </c>
      <c r="J79" s="71">
        <f>SUM(J57:J78)</f>
        <v>0</v>
      </c>
    </row>
    <row r="81" spans="2:10" ht="2.25" customHeight="1" x14ac:dyDescent="0.2"/>
    <row r="82" spans="2:10" ht="1.5" customHeight="1" x14ac:dyDescent="0.2"/>
    <row r="83" spans="2:10" ht="0.75" customHeight="1" x14ac:dyDescent="0.2"/>
    <row r="84" spans="2:10" ht="0.75" customHeight="1" x14ac:dyDescent="0.2"/>
    <row r="85" spans="2:10" ht="0.75" customHeight="1" x14ac:dyDescent="0.2"/>
    <row r="86" spans="2:10" ht="18" x14ac:dyDescent="0.25">
      <c r="B86" s="13" t="s">
        <v>30</v>
      </c>
      <c r="C86" s="45"/>
      <c r="D86" s="45"/>
      <c r="E86" s="45"/>
      <c r="F86" s="45"/>
      <c r="G86" s="45"/>
      <c r="H86" s="45"/>
      <c r="I86" s="45"/>
      <c r="J86" s="45"/>
    </row>
    <row r="88" spans="2:10" x14ac:dyDescent="0.2">
      <c r="B88" s="47" t="s">
        <v>31</v>
      </c>
      <c r="C88" s="48"/>
      <c r="D88" s="48"/>
      <c r="E88" s="85"/>
      <c r="F88" s="86"/>
      <c r="G88" s="51"/>
      <c r="H88" s="50" t="s">
        <v>17</v>
      </c>
      <c r="I88" s="1"/>
      <c r="J88" s="1"/>
    </row>
    <row r="89" spans="2:10" x14ac:dyDescent="0.2">
      <c r="B89" s="52" t="s">
        <v>397</v>
      </c>
      <c r="C89" s="53"/>
      <c r="D89" s="54"/>
      <c r="E89" s="87"/>
      <c r="F89" s="88"/>
      <c r="G89" s="57"/>
      <c r="H89" s="58">
        <v>0</v>
      </c>
      <c r="I89" s="1"/>
      <c r="J89" s="1"/>
    </row>
    <row r="90" spans="2:10" x14ac:dyDescent="0.2">
      <c r="B90" s="60" t="s">
        <v>398</v>
      </c>
      <c r="C90" s="61"/>
      <c r="D90" s="62"/>
      <c r="E90" s="89"/>
      <c r="F90" s="90"/>
      <c r="G90" s="65"/>
      <c r="H90" s="66">
        <v>0</v>
      </c>
      <c r="I90" s="1"/>
      <c r="J90" s="1"/>
    </row>
    <row r="91" spans="2:10" x14ac:dyDescent="0.2">
      <c r="B91" s="60" t="s">
        <v>399</v>
      </c>
      <c r="C91" s="61"/>
      <c r="D91" s="62"/>
      <c r="E91" s="89"/>
      <c r="F91" s="90"/>
      <c r="G91" s="65"/>
      <c r="H91" s="66">
        <v>0</v>
      </c>
      <c r="I91" s="1"/>
      <c r="J91" s="1"/>
    </row>
    <row r="92" spans="2:10" x14ac:dyDescent="0.2">
      <c r="B92" s="60" t="s">
        <v>400</v>
      </c>
      <c r="C92" s="61"/>
      <c r="D92" s="62"/>
      <c r="E92" s="89"/>
      <c r="F92" s="90"/>
      <c r="G92" s="65"/>
      <c r="H92" s="66">
        <v>0</v>
      </c>
      <c r="I92" s="1"/>
      <c r="J92" s="1"/>
    </row>
    <row r="93" spans="2:10" x14ac:dyDescent="0.2">
      <c r="B93" s="60" t="s">
        <v>401</v>
      </c>
      <c r="C93" s="61"/>
      <c r="D93" s="62"/>
      <c r="E93" s="89"/>
      <c r="F93" s="90"/>
      <c r="G93" s="65"/>
      <c r="H93" s="66">
        <v>0</v>
      </c>
      <c r="I93" s="1"/>
      <c r="J93" s="1"/>
    </row>
    <row r="94" spans="2:10" x14ac:dyDescent="0.2">
      <c r="B94" s="60" t="s">
        <v>402</v>
      </c>
      <c r="C94" s="61"/>
      <c r="D94" s="62"/>
      <c r="E94" s="89"/>
      <c r="F94" s="90"/>
      <c r="G94" s="65"/>
      <c r="H94" s="66">
        <v>0</v>
      </c>
      <c r="I94" s="1"/>
      <c r="J94" s="1"/>
    </row>
    <row r="95" spans="2:10" x14ac:dyDescent="0.2">
      <c r="B95" s="60" t="s">
        <v>403</v>
      </c>
      <c r="C95" s="61"/>
      <c r="D95" s="62"/>
      <c r="E95" s="89"/>
      <c r="F95" s="90"/>
      <c r="G95" s="65"/>
      <c r="H95" s="66">
        <v>0</v>
      </c>
      <c r="I95" s="1"/>
      <c r="J95" s="1"/>
    </row>
    <row r="96" spans="2:10" x14ac:dyDescent="0.2">
      <c r="B96" s="60" t="s">
        <v>404</v>
      </c>
      <c r="C96" s="61"/>
      <c r="D96" s="62"/>
      <c r="E96" s="89"/>
      <c r="F96" s="90"/>
      <c r="G96" s="65"/>
      <c r="H96" s="66">
        <v>0</v>
      </c>
      <c r="I96" s="1"/>
      <c r="J96" s="1"/>
    </row>
    <row r="97" spans="2:10" x14ac:dyDescent="0.2">
      <c r="B97" s="67" t="s">
        <v>19</v>
      </c>
      <c r="C97" s="68"/>
      <c r="D97" s="69"/>
      <c r="E97" s="91"/>
      <c r="F97" s="92"/>
      <c r="G97" s="80"/>
      <c r="H97" s="71">
        <f>SUM(H89:H96)</f>
        <v>0</v>
      </c>
      <c r="I97" s="1"/>
      <c r="J97" s="1"/>
    </row>
    <row r="98" spans="2:10" x14ac:dyDescent="0.2">
      <c r="I98" s="1"/>
      <c r="J98" s="1"/>
    </row>
  </sheetData>
  <sortState ref="B57:K78">
    <sortCondition ref="B57"/>
  </sortState>
  <mergeCells count="5">
    <mergeCell ref="I19:J19"/>
    <mergeCell ref="I20:J20"/>
    <mergeCell ref="I21:J21"/>
    <mergeCell ref="I22:J22"/>
    <mergeCell ref="I23:J23"/>
  </mergeCells>
  <pageMargins left="0.90551181102362199" right="0.31496062992125984" top="0.94488188976377951" bottom="0.94488188976377951" header="0.31496062992125984" footer="0.31496062992125984"/>
  <pageSetup paperSize="9" scale="90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7A102-E54A-4DE6-9EB7-2E025F3CA20F}">
  <sheetPr codeName="List4"/>
  <dimension ref="A1:CB113"/>
  <sheetViews>
    <sheetView showGridLines="0" showZeros="0" zoomScaleNormal="100" zoomScaleSheetLayoutView="100" workbookViewId="0">
      <selection activeCell="J1" sqref="J1:J1048576 K1:K1048576"/>
    </sheetView>
  </sheetViews>
  <sheetFormatPr defaultRowHeight="12.75" x14ac:dyDescent="0.2"/>
  <cols>
    <col min="1" max="1" width="4.42578125" style="232" customWidth="1"/>
    <col min="2" max="2" width="11.5703125" style="232" customWidth="1"/>
    <col min="3" max="3" width="40.42578125" style="232" customWidth="1"/>
    <col min="4" max="4" width="5.5703125" style="232" customWidth="1"/>
    <col min="5" max="5" width="8.5703125" style="242" customWidth="1"/>
    <col min="6" max="6" width="9.85546875" style="232" customWidth="1"/>
    <col min="7" max="7" width="13.85546875" style="232" customWidth="1"/>
    <col min="8" max="8" width="11.7109375" style="232" hidden="1" customWidth="1"/>
    <col min="9" max="9" width="11.5703125" style="232" hidden="1" customWidth="1"/>
    <col min="10" max="10" width="11" style="232" hidden="1" customWidth="1"/>
    <col min="11" max="11" width="10.42578125" style="232" hidden="1" customWidth="1"/>
    <col min="12" max="12" width="75.42578125" style="232" customWidth="1"/>
    <col min="13" max="13" width="45.28515625" style="232" customWidth="1"/>
    <col min="14" max="256" width="9.140625" style="232"/>
    <col min="257" max="257" width="4.42578125" style="232" customWidth="1"/>
    <col min="258" max="258" width="11.5703125" style="232" customWidth="1"/>
    <col min="259" max="259" width="40.42578125" style="232" customWidth="1"/>
    <col min="260" max="260" width="5.5703125" style="232" customWidth="1"/>
    <col min="261" max="261" width="8.5703125" style="232" customWidth="1"/>
    <col min="262" max="262" width="9.85546875" style="232" customWidth="1"/>
    <col min="263" max="263" width="13.85546875" style="232" customWidth="1"/>
    <col min="264" max="264" width="11.7109375" style="232" customWidth="1"/>
    <col min="265" max="265" width="11.5703125" style="232" customWidth="1"/>
    <col min="266" max="266" width="11" style="232" customWidth="1"/>
    <col min="267" max="267" width="10.42578125" style="232" customWidth="1"/>
    <col min="268" max="268" width="75.42578125" style="232" customWidth="1"/>
    <col min="269" max="269" width="45.28515625" style="232" customWidth="1"/>
    <col min="270" max="512" width="9.140625" style="232"/>
    <col min="513" max="513" width="4.42578125" style="232" customWidth="1"/>
    <col min="514" max="514" width="11.5703125" style="232" customWidth="1"/>
    <col min="515" max="515" width="40.42578125" style="232" customWidth="1"/>
    <col min="516" max="516" width="5.5703125" style="232" customWidth="1"/>
    <col min="517" max="517" width="8.5703125" style="232" customWidth="1"/>
    <col min="518" max="518" width="9.85546875" style="232" customWidth="1"/>
    <col min="519" max="519" width="13.85546875" style="232" customWidth="1"/>
    <col min="520" max="520" width="11.7109375" style="232" customWidth="1"/>
    <col min="521" max="521" width="11.5703125" style="232" customWidth="1"/>
    <col min="522" max="522" width="11" style="232" customWidth="1"/>
    <col min="523" max="523" width="10.42578125" style="232" customWidth="1"/>
    <col min="524" max="524" width="75.42578125" style="232" customWidth="1"/>
    <col min="525" max="525" width="45.28515625" style="232" customWidth="1"/>
    <col min="526" max="768" width="9.140625" style="232"/>
    <col min="769" max="769" width="4.42578125" style="232" customWidth="1"/>
    <col min="770" max="770" width="11.5703125" style="232" customWidth="1"/>
    <col min="771" max="771" width="40.42578125" style="232" customWidth="1"/>
    <col min="772" max="772" width="5.5703125" style="232" customWidth="1"/>
    <col min="773" max="773" width="8.5703125" style="232" customWidth="1"/>
    <col min="774" max="774" width="9.85546875" style="232" customWidth="1"/>
    <col min="775" max="775" width="13.85546875" style="232" customWidth="1"/>
    <col min="776" max="776" width="11.7109375" style="232" customWidth="1"/>
    <col min="777" max="777" width="11.5703125" style="232" customWidth="1"/>
    <col min="778" max="778" width="11" style="232" customWidth="1"/>
    <col min="779" max="779" width="10.42578125" style="232" customWidth="1"/>
    <col min="780" max="780" width="75.42578125" style="232" customWidth="1"/>
    <col min="781" max="781" width="45.28515625" style="232" customWidth="1"/>
    <col min="782" max="1024" width="9.140625" style="232"/>
    <col min="1025" max="1025" width="4.42578125" style="232" customWidth="1"/>
    <col min="1026" max="1026" width="11.5703125" style="232" customWidth="1"/>
    <col min="1027" max="1027" width="40.42578125" style="232" customWidth="1"/>
    <col min="1028" max="1028" width="5.5703125" style="232" customWidth="1"/>
    <col min="1029" max="1029" width="8.5703125" style="232" customWidth="1"/>
    <col min="1030" max="1030" width="9.85546875" style="232" customWidth="1"/>
    <col min="1031" max="1031" width="13.85546875" style="232" customWidth="1"/>
    <col min="1032" max="1032" width="11.7109375" style="232" customWidth="1"/>
    <col min="1033" max="1033" width="11.5703125" style="232" customWidth="1"/>
    <col min="1034" max="1034" width="11" style="232" customWidth="1"/>
    <col min="1035" max="1035" width="10.42578125" style="232" customWidth="1"/>
    <col min="1036" max="1036" width="75.42578125" style="232" customWidth="1"/>
    <col min="1037" max="1037" width="45.28515625" style="232" customWidth="1"/>
    <col min="1038" max="1280" width="9.140625" style="232"/>
    <col min="1281" max="1281" width="4.42578125" style="232" customWidth="1"/>
    <col min="1282" max="1282" width="11.5703125" style="232" customWidth="1"/>
    <col min="1283" max="1283" width="40.42578125" style="232" customWidth="1"/>
    <col min="1284" max="1284" width="5.5703125" style="232" customWidth="1"/>
    <col min="1285" max="1285" width="8.5703125" style="232" customWidth="1"/>
    <col min="1286" max="1286" width="9.85546875" style="232" customWidth="1"/>
    <col min="1287" max="1287" width="13.85546875" style="232" customWidth="1"/>
    <col min="1288" max="1288" width="11.7109375" style="232" customWidth="1"/>
    <col min="1289" max="1289" width="11.5703125" style="232" customWidth="1"/>
    <col min="1290" max="1290" width="11" style="232" customWidth="1"/>
    <col min="1291" max="1291" width="10.42578125" style="232" customWidth="1"/>
    <col min="1292" max="1292" width="75.42578125" style="232" customWidth="1"/>
    <col min="1293" max="1293" width="45.28515625" style="232" customWidth="1"/>
    <col min="1294" max="1536" width="9.140625" style="232"/>
    <col min="1537" max="1537" width="4.42578125" style="232" customWidth="1"/>
    <col min="1538" max="1538" width="11.5703125" style="232" customWidth="1"/>
    <col min="1539" max="1539" width="40.42578125" style="232" customWidth="1"/>
    <col min="1540" max="1540" width="5.5703125" style="232" customWidth="1"/>
    <col min="1541" max="1541" width="8.5703125" style="232" customWidth="1"/>
    <col min="1542" max="1542" width="9.85546875" style="232" customWidth="1"/>
    <col min="1543" max="1543" width="13.85546875" style="232" customWidth="1"/>
    <col min="1544" max="1544" width="11.7109375" style="232" customWidth="1"/>
    <col min="1545" max="1545" width="11.5703125" style="232" customWidth="1"/>
    <col min="1546" max="1546" width="11" style="232" customWidth="1"/>
    <col min="1547" max="1547" width="10.42578125" style="232" customWidth="1"/>
    <col min="1548" max="1548" width="75.42578125" style="232" customWidth="1"/>
    <col min="1549" max="1549" width="45.28515625" style="232" customWidth="1"/>
    <col min="1550" max="1792" width="9.140625" style="232"/>
    <col min="1793" max="1793" width="4.42578125" style="232" customWidth="1"/>
    <col min="1794" max="1794" width="11.5703125" style="232" customWidth="1"/>
    <col min="1795" max="1795" width="40.42578125" style="232" customWidth="1"/>
    <col min="1796" max="1796" width="5.5703125" style="232" customWidth="1"/>
    <col min="1797" max="1797" width="8.5703125" style="232" customWidth="1"/>
    <col min="1798" max="1798" width="9.85546875" style="232" customWidth="1"/>
    <col min="1799" max="1799" width="13.85546875" style="232" customWidth="1"/>
    <col min="1800" max="1800" width="11.7109375" style="232" customWidth="1"/>
    <col min="1801" max="1801" width="11.5703125" style="232" customWidth="1"/>
    <col min="1802" max="1802" width="11" style="232" customWidth="1"/>
    <col min="1803" max="1803" width="10.42578125" style="232" customWidth="1"/>
    <col min="1804" max="1804" width="75.42578125" style="232" customWidth="1"/>
    <col min="1805" max="1805" width="45.28515625" style="232" customWidth="1"/>
    <col min="1806" max="2048" width="9.140625" style="232"/>
    <col min="2049" max="2049" width="4.42578125" style="232" customWidth="1"/>
    <col min="2050" max="2050" width="11.5703125" style="232" customWidth="1"/>
    <col min="2051" max="2051" width="40.42578125" style="232" customWidth="1"/>
    <col min="2052" max="2052" width="5.5703125" style="232" customWidth="1"/>
    <col min="2053" max="2053" width="8.5703125" style="232" customWidth="1"/>
    <col min="2054" max="2054" width="9.85546875" style="232" customWidth="1"/>
    <col min="2055" max="2055" width="13.85546875" style="232" customWidth="1"/>
    <col min="2056" max="2056" width="11.7109375" style="232" customWidth="1"/>
    <col min="2057" max="2057" width="11.5703125" style="232" customWidth="1"/>
    <col min="2058" max="2058" width="11" style="232" customWidth="1"/>
    <col min="2059" max="2059" width="10.42578125" style="232" customWidth="1"/>
    <col min="2060" max="2060" width="75.42578125" style="232" customWidth="1"/>
    <col min="2061" max="2061" width="45.28515625" style="232" customWidth="1"/>
    <col min="2062" max="2304" width="9.140625" style="232"/>
    <col min="2305" max="2305" width="4.42578125" style="232" customWidth="1"/>
    <col min="2306" max="2306" width="11.5703125" style="232" customWidth="1"/>
    <col min="2307" max="2307" width="40.42578125" style="232" customWidth="1"/>
    <col min="2308" max="2308" width="5.5703125" style="232" customWidth="1"/>
    <col min="2309" max="2309" width="8.5703125" style="232" customWidth="1"/>
    <col min="2310" max="2310" width="9.85546875" style="232" customWidth="1"/>
    <col min="2311" max="2311" width="13.85546875" style="232" customWidth="1"/>
    <col min="2312" max="2312" width="11.7109375" style="232" customWidth="1"/>
    <col min="2313" max="2313" width="11.5703125" style="232" customWidth="1"/>
    <col min="2314" max="2314" width="11" style="232" customWidth="1"/>
    <col min="2315" max="2315" width="10.42578125" style="232" customWidth="1"/>
    <col min="2316" max="2316" width="75.42578125" style="232" customWidth="1"/>
    <col min="2317" max="2317" width="45.28515625" style="232" customWidth="1"/>
    <col min="2318" max="2560" width="9.140625" style="232"/>
    <col min="2561" max="2561" width="4.42578125" style="232" customWidth="1"/>
    <col min="2562" max="2562" width="11.5703125" style="232" customWidth="1"/>
    <col min="2563" max="2563" width="40.42578125" style="232" customWidth="1"/>
    <col min="2564" max="2564" width="5.5703125" style="232" customWidth="1"/>
    <col min="2565" max="2565" width="8.5703125" style="232" customWidth="1"/>
    <col min="2566" max="2566" width="9.85546875" style="232" customWidth="1"/>
    <col min="2567" max="2567" width="13.85546875" style="232" customWidth="1"/>
    <col min="2568" max="2568" width="11.7109375" style="232" customWidth="1"/>
    <col min="2569" max="2569" width="11.5703125" style="232" customWidth="1"/>
    <col min="2570" max="2570" width="11" style="232" customWidth="1"/>
    <col min="2571" max="2571" width="10.42578125" style="232" customWidth="1"/>
    <col min="2572" max="2572" width="75.42578125" style="232" customWidth="1"/>
    <col min="2573" max="2573" width="45.28515625" style="232" customWidth="1"/>
    <col min="2574" max="2816" width="9.140625" style="232"/>
    <col min="2817" max="2817" width="4.42578125" style="232" customWidth="1"/>
    <col min="2818" max="2818" width="11.5703125" style="232" customWidth="1"/>
    <col min="2819" max="2819" width="40.42578125" style="232" customWidth="1"/>
    <col min="2820" max="2820" width="5.5703125" style="232" customWidth="1"/>
    <col min="2821" max="2821" width="8.5703125" style="232" customWidth="1"/>
    <col min="2822" max="2822" width="9.85546875" style="232" customWidth="1"/>
    <col min="2823" max="2823" width="13.85546875" style="232" customWidth="1"/>
    <col min="2824" max="2824" width="11.7109375" style="232" customWidth="1"/>
    <col min="2825" max="2825" width="11.5703125" style="232" customWidth="1"/>
    <col min="2826" max="2826" width="11" style="232" customWidth="1"/>
    <col min="2827" max="2827" width="10.42578125" style="232" customWidth="1"/>
    <col min="2828" max="2828" width="75.42578125" style="232" customWidth="1"/>
    <col min="2829" max="2829" width="45.28515625" style="232" customWidth="1"/>
    <col min="2830" max="3072" width="9.140625" style="232"/>
    <col min="3073" max="3073" width="4.42578125" style="232" customWidth="1"/>
    <col min="3074" max="3074" width="11.5703125" style="232" customWidth="1"/>
    <col min="3075" max="3075" width="40.42578125" style="232" customWidth="1"/>
    <col min="3076" max="3076" width="5.5703125" style="232" customWidth="1"/>
    <col min="3077" max="3077" width="8.5703125" style="232" customWidth="1"/>
    <col min="3078" max="3078" width="9.85546875" style="232" customWidth="1"/>
    <col min="3079" max="3079" width="13.85546875" style="232" customWidth="1"/>
    <col min="3080" max="3080" width="11.7109375" style="232" customWidth="1"/>
    <col min="3081" max="3081" width="11.5703125" style="232" customWidth="1"/>
    <col min="3082" max="3082" width="11" style="232" customWidth="1"/>
    <col min="3083" max="3083" width="10.42578125" style="232" customWidth="1"/>
    <col min="3084" max="3084" width="75.42578125" style="232" customWidth="1"/>
    <col min="3085" max="3085" width="45.28515625" style="232" customWidth="1"/>
    <col min="3086" max="3328" width="9.140625" style="232"/>
    <col min="3329" max="3329" width="4.42578125" style="232" customWidth="1"/>
    <col min="3330" max="3330" width="11.5703125" style="232" customWidth="1"/>
    <col min="3331" max="3331" width="40.42578125" style="232" customWidth="1"/>
    <col min="3332" max="3332" width="5.5703125" style="232" customWidth="1"/>
    <col min="3333" max="3333" width="8.5703125" style="232" customWidth="1"/>
    <col min="3334" max="3334" width="9.85546875" style="232" customWidth="1"/>
    <col min="3335" max="3335" width="13.85546875" style="232" customWidth="1"/>
    <col min="3336" max="3336" width="11.7109375" style="232" customWidth="1"/>
    <col min="3337" max="3337" width="11.5703125" style="232" customWidth="1"/>
    <col min="3338" max="3338" width="11" style="232" customWidth="1"/>
    <col min="3339" max="3339" width="10.42578125" style="232" customWidth="1"/>
    <col min="3340" max="3340" width="75.42578125" style="232" customWidth="1"/>
    <col min="3341" max="3341" width="45.28515625" style="232" customWidth="1"/>
    <col min="3342" max="3584" width="9.140625" style="232"/>
    <col min="3585" max="3585" width="4.42578125" style="232" customWidth="1"/>
    <col min="3586" max="3586" width="11.5703125" style="232" customWidth="1"/>
    <col min="3587" max="3587" width="40.42578125" style="232" customWidth="1"/>
    <col min="3588" max="3588" width="5.5703125" style="232" customWidth="1"/>
    <col min="3589" max="3589" width="8.5703125" style="232" customWidth="1"/>
    <col min="3590" max="3590" width="9.85546875" style="232" customWidth="1"/>
    <col min="3591" max="3591" width="13.85546875" style="232" customWidth="1"/>
    <col min="3592" max="3592" width="11.7109375" style="232" customWidth="1"/>
    <col min="3593" max="3593" width="11.5703125" style="232" customWidth="1"/>
    <col min="3594" max="3594" width="11" style="232" customWidth="1"/>
    <col min="3595" max="3595" width="10.42578125" style="232" customWidth="1"/>
    <col min="3596" max="3596" width="75.42578125" style="232" customWidth="1"/>
    <col min="3597" max="3597" width="45.28515625" style="232" customWidth="1"/>
    <col min="3598" max="3840" width="9.140625" style="232"/>
    <col min="3841" max="3841" width="4.42578125" style="232" customWidth="1"/>
    <col min="3842" max="3842" width="11.5703125" style="232" customWidth="1"/>
    <col min="3843" max="3843" width="40.42578125" style="232" customWidth="1"/>
    <col min="3844" max="3844" width="5.5703125" style="232" customWidth="1"/>
    <col min="3845" max="3845" width="8.5703125" style="232" customWidth="1"/>
    <col min="3846" max="3846" width="9.85546875" style="232" customWidth="1"/>
    <col min="3847" max="3847" width="13.85546875" style="232" customWidth="1"/>
    <col min="3848" max="3848" width="11.7109375" style="232" customWidth="1"/>
    <col min="3849" max="3849" width="11.5703125" style="232" customWidth="1"/>
    <col min="3850" max="3850" width="11" style="232" customWidth="1"/>
    <col min="3851" max="3851" width="10.42578125" style="232" customWidth="1"/>
    <col min="3852" max="3852" width="75.42578125" style="232" customWidth="1"/>
    <col min="3853" max="3853" width="45.28515625" style="232" customWidth="1"/>
    <col min="3854" max="4096" width="9.140625" style="232"/>
    <col min="4097" max="4097" width="4.42578125" style="232" customWidth="1"/>
    <col min="4098" max="4098" width="11.5703125" style="232" customWidth="1"/>
    <col min="4099" max="4099" width="40.42578125" style="232" customWidth="1"/>
    <col min="4100" max="4100" width="5.5703125" style="232" customWidth="1"/>
    <col min="4101" max="4101" width="8.5703125" style="232" customWidth="1"/>
    <col min="4102" max="4102" width="9.85546875" style="232" customWidth="1"/>
    <col min="4103" max="4103" width="13.85546875" style="232" customWidth="1"/>
    <col min="4104" max="4104" width="11.7109375" style="232" customWidth="1"/>
    <col min="4105" max="4105" width="11.5703125" style="232" customWidth="1"/>
    <col min="4106" max="4106" width="11" style="232" customWidth="1"/>
    <col min="4107" max="4107" width="10.42578125" style="232" customWidth="1"/>
    <col min="4108" max="4108" width="75.42578125" style="232" customWidth="1"/>
    <col min="4109" max="4109" width="45.28515625" style="232" customWidth="1"/>
    <col min="4110" max="4352" width="9.140625" style="232"/>
    <col min="4353" max="4353" width="4.42578125" style="232" customWidth="1"/>
    <col min="4354" max="4354" width="11.5703125" style="232" customWidth="1"/>
    <col min="4355" max="4355" width="40.42578125" style="232" customWidth="1"/>
    <col min="4356" max="4356" width="5.5703125" style="232" customWidth="1"/>
    <col min="4357" max="4357" width="8.5703125" style="232" customWidth="1"/>
    <col min="4358" max="4358" width="9.85546875" style="232" customWidth="1"/>
    <col min="4359" max="4359" width="13.85546875" style="232" customWidth="1"/>
    <col min="4360" max="4360" width="11.7109375" style="232" customWidth="1"/>
    <col min="4361" max="4361" width="11.5703125" style="232" customWidth="1"/>
    <col min="4362" max="4362" width="11" style="232" customWidth="1"/>
    <col min="4363" max="4363" width="10.42578125" style="232" customWidth="1"/>
    <col min="4364" max="4364" width="75.42578125" style="232" customWidth="1"/>
    <col min="4365" max="4365" width="45.28515625" style="232" customWidth="1"/>
    <col min="4366" max="4608" width="9.140625" style="232"/>
    <col min="4609" max="4609" width="4.42578125" style="232" customWidth="1"/>
    <col min="4610" max="4610" width="11.5703125" style="232" customWidth="1"/>
    <col min="4611" max="4611" width="40.42578125" style="232" customWidth="1"/>
    <col min="4612" max="4612" width="5.5703125" style="232" customWidth="1"/>
    <col min="4613" max="4613" width="8.5703125" style="232" customWidth="1"/>
    <col min="4614" max="4614" width="9.85546875" style="232" customWidth="1"/>
    <col min="4615" max="4615" width="13.85546875" style="232" customWidth="1"/>
    <col min="4616" max="4616" width="11.7109375" style="232" customWidth="1"/>
    <col min="4617" max="4617" width="11.5703125" style="232" customWidth="1"/>
    <col min="4618" max="4618" width="11" style="232" customWidth="1"/>
    <col min="4619" max="4619" width="10.42578125" style="232" customWidth="1"/>
    <col min="4620" max="4620" width="75.42578125" style="232" customWidth="1"/>
    <col min="4621" max="4621" width="45.28515625" style="232" customWidth="1"/>
    <col min="4622" max="4864" width="9.140625" style="232"/>
    <col min="4865" max="4865" width="4.42578125" style="232" customWidth="1"/>
    <col min="4866" max="4866" width="11.5703125" style="232" customWidth="1"/>
    <col min="4867" max="4867" width="40.42578125" style="232" customWidth="1"/>
    <col min="4868" max="4868" width="5.5703125" style="232" customWidth="1"/>
    <col min="4869" max="4869" width="8.5703125" style="232" customWidth="1"/>
    <col min="4870" max="4870" width="9.85546875" style="232" customWidth="1"/>
    <col min="4871" max="4871" width="13.85546875" style="232" customWidth="1"/>
    <col min="4872" max="4872" width="11.7109375" style="232" customWidth="1"/>
    <col min="4873" max="4873" width="11.5703125" style="232" customWidth="1"/>
    <col min="4874" max="4874" width="11" style="232" customWidth="1"/>
    <col min="4875" max="4875" width="10.42578125" style="232" customWidth="1"/>
    <col min="4876" max="4876" width="75.42578125" style="232" customWidth="1"/>
    <col min="4877" max="4877" width="45.28515625" style="232" customWidth="1"/>
    <col min="4878" max="5120" width="9.140625" style="232"/>
    <col min="5121" max="5121" width="4.42578125" style="232" customWidth="1"/>
    <col min="5122" max="5122" width="11.5703125" style="232" customWidth="1"/>
    <col min="5123" max="5123" width="40.42578125" style="232" customWidth="1"/>
    <col min="5124" max="5124" width="5.5703125" style="232" customWidth="1"/>
    <col min="5125" max="5125" width="8.5703125" style="232" customWidth="1"/>
    <col min="5126" max="5126" width="9.85546875" style="232" customWidth="1"/>
    <col min="5127" max="5127" width="13.85546875" style="232" customWidth="1"/>
    <col min="5128" max="5128" width="11.7109375" style="232" customWidth="1"/>
    <col min="5129" max="5129" width="11.5703125" style="232" customWidth="1"/>
    <col min="5130" max="5130" width="11" style="232" customWidth="1"/>
    <col min="5131" max="5131" width="10.42578125" style="232" customWidth="1"/>
    <col min="5132" max="5132" width="75.42578125" style="232" customWidth="1"/>
    <col min="5133" max="5133" width="45.28515625" style="232" customWidth="1"/>
    <col min="5134" max="5376" width="9.140625" style="232"/>
    <col min="5377" max="5377" width="4.42578125" style="232" customWidth="1"/>
    <col min="5378" max="5378" width="11.5703125" style="232" customWidth="1"/>
    <col min="5379" max="5379" width="40.42578125" style="232" customWidth="1"/>
    <col min="5380" max="5380" width="5.5703125" style="232" customWidth="1"/>
    <col min="5381" max="5381" width="8.5703125" style="232" customWidth="1"/>
    <col min="5382" max="5382" width="9.85546875" style="232" customWidth="1"/>
    <col min="5383" max="5383" width="13.85546875" style="232" customWidth="1"/>
    <col min="5384" max="5384" width="11.7109375" style="232" customWidth="1"/>
    <col min="5385" max="5385" width="11.5703125" style="232" customWidth="1"/>
    <col min="5386" max="5386" width="11" style="232" customWidth="1"/>
    <col min="5387" max="5387" width="10.42578125" style="232" customWidth="1"/>
    <col min="5388" max="5388" width="75.42578125" style="232" customWidth="1"/>
    <col min="5389" max="5389" width="45.28515625" style="232" customWidth="1"/>
    <col min="5390" max="5632" width="9.140625" style="232"/>
    <col min="5633" max="5633" width="4.42578125" style="232" customWidth="1"/>
    <col min="5634" max="5634" width="11.5703125" style="232" customWidth="1"/>
    <col min="5635" max="5635" width="40.42578125" style="232" customWidth="1"/>
    <col min="5636" max="5636" width="5.5703125" style="232" customWidth="1"/>
    <col min="5637" max="5637" width="8.5703125" style="232" customWidth="1"/>
    <col min="5638" max="5638" width="9.85546875" style="232" customWidth="1"/>
    <col min="5639" max="5639" width="13.85546875" style="232" customWidth="1"/>
    <col min="5640" max="5640" width="11.7109375" style="232" customWidth="1"/>
    <col min="5641" max="5641" width="11.5703125" style="232" customWidth="1"/>
    <col min="5642" max="5642" width="11" style="232" customWidth="1"/>
    <col min="5643" max="5643" width="10.42578125" style="232" customWidth="1"/>
    <col min="5644" max="5644" width="75.42578125" style="232" customWidth="1"/>
    <col min="5645" max="5645" width="45.28515625" style="232" customWidth="1"/>
    <col min="5646" max="5888" width="9.140625" style="232"/>
    <col min="5889" max="5889" width="4.42578125" style="232" customWidth="1"/>
    <col min="5890" max="5890" width="11.5703125" style="232" customWidth="1"/>
    <col min="5891" max="5891" width="40.42578125" style="232" customWidth="1"/>
    <col min="5892" max="5892" width="5.5703125" style="232" customWidth="1"/>
    <col min="5893" max="5893" width="8.5703125" style="232" customWidth="1"/>
    <col min="5894" max="5894" width="9.85546875" style="232" customWidth="1"/>
    <col min="5895" max="5895" width="13.85546875" style="232" customWidth="1"/>
    <col min="5896" max="5896" width="11.7109375" style="232" customWidth="1"/>
    <col min="5897" max="5897" width="11.5703125" style="232" customWidth="1"/>
    <col min="5898" max="5898" width="11" style="232" customWidth="1"/>
    <col min="5899" max="5899" width="10.42578125" style="232" customWidth="1"/>
    <col min="5900" max="5900" width="75.42578125" style="232" customWidth="1"/>
    <col min="5901" max="5901" width="45.28515625" style="232" customWidth="1"/>
    <col min="5902" max="6144" width="9.140625" style="232"/>
    <col min="6145" max="6145" width="4.42578125" style="232" customWidth="1"/>
    <col min="6146" max="6146" width="11.5703125" style="232" customWidth="1"/>
    <col min="6147" max="6147" width="40.42578125" style="232" customWidth="1"/>
    <col min="6148" max="6148" width="5.5703125" style="232" customWidth="1"/>
    <col min="6149" max="6149" width="8.5703125" style="232" customWidth="1"/>
    <col min="6150" max="6150" width="9.85546875" style="232" customWidth="1"/>
    <col min="6151" max="6151" width="13.85546875" style="232" customWidth="1"/>
    <col min="6152" max="6152" width="11.7109375" style="232" customWidth="1"/>
    <col min="6153" max="6153" width="11.5703125" style="232" customWidth="1"/>
    <col min="6154" max="6154" width="11" style="232" customWidth="1"/>
    <col min="6155" max="6155" width="10.42578125" style="232" customWidth="1"/>
    <col min="6156" max="6156" width="75.42578125" style="232" customWidth="1"/>
    <col min="6157" max="6157" width="45.28515625" style="232" customWidth="1"/>
    <col min="6158" max="6400" width="9.140625" style="232"/>
    <col min="6401" max="6401" width="4.42578125" style="232" customWidth="1"/>
    <col min="6402" max="6402" width="11.5703125" style="232" customWidth="1"/>
    <col min="6403" max="6403" width="40.42578125" style="232" customWidth="1"/>
    <col min="6404" max="6404" width="5.5703125" style="232" customWidth="1"/>
    <col min="6405" max="6405" width="8.5703125" style="232" customWidth="1"/>
    <col min="6406" max="6406" width="9.85546875" style="232" customWidth="1"/>
    <col min="6407" max="6407" width="13.85546875" style="232" customWidth="1"/>
    <col min="6408" max="6408" width="11.7109375" style="232" customWidth="1"/>
    <col min="6409" max="6409" width="11.5703125" style="232" customWidth="1"/>
    <col min="6410" max="6410" width="11" style="232" customWidth="1"/>
    <col min="6411" max="6411" width="10.42578125" style="232" customWidth="1"/>
    <col min="6412" max="6412" width="75.42578125" style="232" customWidth="1"/>
    <col min="6413" max="6413" width="45.28515625" style="232" customWidth="1"/>
    <col min="6414" max="6656" width="9.140625" style="232"/>
    <col min="6657" max="6657" width="4.42578125" style="232" customWidth="1"/>
    <col min="6658" max="6658" width="11.5703125" style="232" customWidth="1"/>
    <col min="6659" max="6659" width="40.42578125" style="232" customWidth="1"/>
    <col min="6660" max="6660" width="5.5703125" style="232" customWidth="1"/>
    <col min="6661" max="6661" width="8.5703125" style="232" customWidth="1"/>
    <col min="6662" max="6662" width="9.85546875" style="232" customWidth="1"/>
    <col min="6663" max="6663" width="13.85546875" style="232" customWidth="1"/>
    <col min="6664" max="6664" width="11.7109375" style="232" customWidth="1"/>
    <col min="6665" max="6665" width="11.5703125" style="232" customWidth="1"/>
    <col min="6666" max="6666" width="11" style="232" customWidth="1"/>
    <col min="6667" max="6667" width="10.42578125" style="232" customWidth="1"/>
    <col min="6668" max="6668" width="75.42578125" style="232" customWidth="1"/>
    <col min="6669" max="6669" width="45.28515625" style="232" customWidth="1"/>
    <col min="6670" max="6912" width="9.140625" style="232"/>
    <col min="6913" max="6913" width="4.42578125" style="232" customWidth="1"/>
    <col min="6914" max="6914" width="11.5703125" style="232" customWidth="1"/>
    <col min="6915" max="6915" width="40.42578125" style="232" customWidth="1"/>
    <col min="6916" max="6916" width="5.5703125" style="232" customWidth="1"/>
    <col min="6917" max="6917" width="8.5703125" style="232" customWidth="1"/>
    <col min="6918" max="6918" width="9.85546875" style="232" customWidth="1"/>
    <col min="6919" max="6919" width="13.85546875" style="232" customWidth="1"/>
    <col min="6920" max="6920" width="11.7109375" style="232" customWidth="1"/>
    <col min="6921" max="6921" width="11.5703125" style="232" customWidth="1"/>
    <col min="6922" max="6922" width="11" style="232" customWidth="1"/>
    <col min="6923" max="6923" width="10.42578125" style="232" customWidth="1"/>
    <col min="6924" max="6924" width="75.42578125" style="232" customWidth="1"/>
    <col min="6925" max="6925" width="45.28515625" style="232" customWidth="1"/>
    <col min="6926" max="7168" width="9.140625" style="232"/>
    <col min="7169" max="7169" width="4.42578125" style="232" customWidth="1"/>
    <col min="7170" max="7170" width="11.5703125" style="232" customWidth="1"/>
    <col min="7171" max="7171" width="40.42578125" style="232" customWidth="1"/>
    <col min="7172" max="7172" width="5.5703125" style="232" customWidth="1"/>
    <col min="7173" max="7173" width="8.5703125" style="232" customWidth="1"/>
    <col min="7174" max="7174" width="9.85546875" style="232" customWidth="1"/>
    <col min="7175" max="7175" width="13.85546875" style="232" customWidth="1"/>
    <col min="7176" max="7176" width="11.7109375" style="232" customWidth="1"/>
    <col min="7177" max="7177" width="11.5703125" style="232" customWidth="1"/>
    <col min="7178" max="7178" width="11" style="232" customWidth="1"/>
    <col min="7179" max="7179" width="10.42578125" style="232" customWidth="1"/>
    <col min="7180" max="7180" width="75.42578125" style="232" customWidth="1"/>
    <col min="7181" max="7181" width="45.28515625" style="232" customWidth="1"/>
    <col min="7182" max="7424" width="9.140625" style="232"/>
    <col min="7425" max="7425" width="4.42578125" style="232" customWidth="1"/>
    <col min="7426" max="7426" width="11.5703125" style="232" customWidth="1"/>
    <col min="7427" max="7427" width="40.42578125" style="232" customWidth="1"/>
    <col min="7428" max="7428" width="5.5703125" style="232" customWidth="1"/>
    <col min="7429" max="7429" width="8.5703125" style="232" customWidth="1"/>
    <col min="7430" max="7430" width="9.85546875" style="232" customWidth="1"/>
    <col min="7431" max="7431" width="13.85546875" style="232" customWidth="1"/>
    <col min="7432" max="7432" width="11.7109375" style="232" customWidth="1"/>
    <col min="7433" max="7433" width="11.5703125" style="232" customWidth="1"/>
    <col min="7434" max="7434" width="11" style="232" customWidth="1"/>
    <col min="7435" max="7435" width="10.42578125" style="232" customWidth="1"/>
    <col min="7436" max="7436" width="75.42578125" style="232" customWidth="1"/>
    <col min="7437" max="7437" width="45.28515625" style="232" customWidth="1"/>
    <col min="7438" max="7680" width="9.140625" style="232"/>
    <col min="7681" max="7681" width="4.42578125" style="232" customWidth="1"/>
    <col min="7682" max="7682" width="11.5703125" style="232" customWidth="1"/>
    <col min="7683" max="7683" width="40.42578125" style="232" customWidth="1"/>
    <col min="7684" max="7684" width="5.5703125" style="232" customWidth="1"/>
    <col min="7685" max="7685" width="8.5703125" style="232" customWidth="1"/>
    <col min="7686" max="7686" width="9.85546875" style="232" customWidth="1"/>
    <col min="7687" max="7687" width="13.85546875" style="232" customWidth="1"/>
    <col min="7688" max="7688" width="11.7109375" style="232" customWidth="1"/>
    <col min="7689" max="7689" width="11.5703125" style="232" customWidth="1"/>
    <col min="7690" max="7690" width="11" style="232" customWidth="1"/>
    <col min="7691" max="7691" width="10.42578125" style="232" customWidth="1"/>
    <col min="7692" max="7692" width="75.42578125" style="232" customWidth="1"/>
    <col min="7693" max="7693" width="45.28515625" style="232" customWidth="1"/>
    <col min="7694" max="7936" width="9.140625" style="232"/>
    <col min="7937" max="7937" width="4.42578125" style="232" customWidth="1"/>
    <col min="7938" max="7938" width="11.5703125" style="232" customWidth="1"/>
    <col min="7939" max="7939" width="40.42578125" style="232" customWidth="1"/>
    <col min="7940" max="7940" width="5.5703125" style="232" customWidth="1"/>
    <col min="7941" max="7941" width="8.5703125" style="232" customWidth="1"/>
    <col min="7942" max="7942" width="9.85546875" style="232" customWidth="1"/>
    <col min="7943" max="7943" width="13.85546875" style="232" customWidth="1"/>
    <col min="7944" max="7944" width="11.7109375" style="232" customWidth="1"/>
    <col min="7945" max="7945" width="11.5703125" style="232" customWidth="1"/>
    <col min="7946" max="7946" width="11" style="232" customWidth="1"/>
    <col min="7947" max="7947" width="10.42578125" style="232" customWidth="1"/>
    <col min="7948" max="7948" width="75.42578125" style="232" customWidth="1"/>
    <col min="7949" max="7949" width="45.28515625" style="232" customWidth="1"/>
    <col min="7950" max="8192" width="9.140625" style="232"/>
    <col min="8193" max="8193" width="4.42578125" style="232" customWidth="1"/>
    <col min="8194" max="8194" width="11.5703125" style="232" customWidth="1"/>
    <col min="8195" max="8195" width="40.42578125" style="232" customWidth="1"/>
    <col min="8196" max="8196" width="5.5703125" style="232" customWidth="1"/>
    <col min="8197" max="8197" width="8.5703125" style="232" customWidth="1"/>
    <col min="8198" max="8198" width="9.85546875" style="232" customWidth="1"/>
    <col min="8199" max="8199" width="13.85546875" style="232" customWidth="1"/>
    <col min="8200" max="8200" width="11.7109375" style="232" customWidth="1"/>
    <col min="8201" max="8201" width="11.5703125" style="232" customWidth="1"/>
    <col min="8202" max="8202" width="11" style="232" customWidth="1"/>
    <col min="8203" max="8203" width="10.42578125" style="232" customWidth="1"/>
    <col min="8204" max="8204" width="75.42578125" style="232" customWidth="1"/>
    <col min="8205" max="8205" width="45.28515625" style="232" customWidth="1"/>
    <col min="8206" max="8448" width="9.140625" style="232"/>
    <col min="8449" max="8449" width="4.42578125" style="232" customWidth="1"/>
    <col min="8450" max="8450" width="11.5703125" style="232" customWidth="1"/>
    <col min="8451" max="8451" width="40.42578125" style="232" customWidth="1"/>
    <col min="8452" max="8452" width="5.5703125" style="232" customWidth="1"/>
    <col min="8453" max="8453" width="8.5703125" style="232" customWidth="1"/>
    <col min="8454" max="8454" width="9.85546875" style="232" customWidth="1"/>
    <col min="8455" max="8455" width="13.85546875" style="232" customWidth="1"/>
    <col min="8456" max="8456" width="11.7109375" style="232" customWidth="1"/>
    <col min="8457" max="8457" width="11.5703125" style="232" customWidth="1"/>
    <col min="8458" max="8458" width="11" style="232" customWidth="1"/>
    <col min="8459" max="8459" width="10.42578125" style="232" customWidth="1"/>
    <col min="8460" max="8460" width="75.42578125" style="232" customWidth="1"/>
    <col min="8461" max="8461" width="45.28515625" style="232" customWidth="1"/>
    <col min="8462" max="8704" width="9.140625" style="232"/>
    <col min="8705" max="8705" width="4.42578125" style="232" customWidth="1"/>
    <col min="8706" max="8706" width="11.5703125" style="232" customWidth="1"/>
    <col min="8707" max="8707" width="40.42578125" style="232" customWidth="1"/>
    <col min="8708" max="8708" width="5.5703125" style="232" customWidth="1"/>
    <col min="8709" max="8709" width="8.5703125" style="232" customWidth="1"/>
    <col min="8710" max="8710" width="9.85546875" style="232" customWidth="1"/>
    <col min="8711" max="8711" width="13.85546875" style="232" customWidth="1"/>
    <col min="8712" max="8712" width="11.7109375" style="232" customWidth="1"/>
    <col min="8713" max="8713" width="11.5703125" style="232" customWidth="1"/>
    <col min="8714" max="8714" width="11" style="232" customWidth="1"/>
    <col min="8715" max="8715" width="10.42578125" style="232" customWidth="1"/>
    <col min="8716" max="8716" width="75.42578125" style="232" customWidth="1"/>
    <col min="8717" max="8717" width="45.28515625" style="232" customWidth="1"/>
    <col min="8718" max="8960" width="9.140625" style="232"/>
    <col min="8961" max="8961" width="4.42578125" style="232" customWidth="1"/>
    <col min="8962" max="8962" width="11.5703125" style="232" customWidth="1"/>
    <col min="8963" max="8963" width="40.42578125" style="232" customWidth="1"/>
    <col min="8964" max="8964" width="5.5703125" style="232" customWidth="1"/>
    <col min="8965" max="8965" width="8.5703125" style="232" customWidth="1"/>
    <col min="8966" max="8966" width="9.85546875" style="232" customWidth="1"/>
    <col min="8967" max="8967" width="13.85546875" style="232" customWidth="1"/>
    <col min="8968" max="8968" width="11.7109375" style="232" customWidth="1"/>
    <col min="8969" max="8969" width="11.5703125" style="232" customWidth="1"/>
    <col min="8970" max="8970" width="11" style="232" customWidth="1"/>
    <col min="8971" max="8971" width="10.42578125" style="232" customWidth="1"/>
    <col min="8972" max="8972" width="75.42578125" style="232" customWidth="1"/>
    <col min="8973" max="8973" width="45.28515625" style="232" customWidth="1"/>
    <col min="8974" max="9216" width="9.140625" style="232"/>
    <col min="9217" max="9217" width="4.42578125" style="232" customWidth="1"/>
    <col min="9218" max="9218" width="11.5703125" style="232" customWidth="1"/>
    <col min="9219" max="9219" width="40.42578125" style="232" customWidth="1"/>
    <col min="9220" max="9220" width="5.5703125" style="232" customWidth="1"/>
    <col min="9221" max="9221" width="8.5703125" style="232" customWidth="1"/>
    <col min="9222" max="9222" width="9.85546875" style="232" customWidth="1"/>
    <col min="9223" max="9223" width="13.85546875" style="232" customWidth="1"/>
    <col min="9224" max="9224" width="11.7109375" style="232" customWidth="1"/>
    <col min="9225" max="9225" width="11.5703125" style="232" customWidth="1"/>
    <col min="9226" max="9226" width="11" style="232" customWidth="1"/>
    <col min="9227" max="9227" width="10.42578125" style="232" customWidth="1"/>
    <col min="9228" max="9228" width="75.42578125" style="232" customWidth="1"/>
    <col min="9229" max="9229" width="45.28515625" style="232" customWidth="1"/>
    <col min="9230" max="9472" width="9.140625" style="232"/>
    <col min="9473" max="9473" width="4.42578125" style="232" customWidth="1"/>
    <col min="9474" max="9474" width="11.5703125" style="232" customWidth="1"/>
    <col min="9475" max="9475" width="40.42578125" style="232" customWidth="1"/>
    <col min="9476" max="9476" width="5.5703125" style="232" customWidth="1"/>
    <col min="9477" max="9477" width="8.5703125" style="232" customWidth="1"/>
    <col min="9478" max="9478" width="9.85546875" style="232" customWidth="1"/>
    <col min="9479" max="9479" width="13.85546875" style="232" customWidth="1"/>
    <col min="9480" max="9480" width="11.7109375" style="232" customWidth="1"/>
    <col min="9481" max="9481" width="11.5703125" style="232" customWidth="1"/>
    <col min="9482" max="9482" width="11" style="232" customWidth="1"/>
    <col min="9483" max="9483" width="10.42578125" style="232" customWidth="1"/>
    <col min="9484" max="9484" width="75.42578125" style="232" customWidth="1"/>
    <col min="9485" max="9485" width="45.28515625" style="232" customWidth="1"/>
    <col min="9486" max="9728" width="9.140625" style="232"/>
    <col min="9729" max="9729" width="4.42578125" style="232" customWidth="1"/>
    <col min="9730" max="9730" width="11.5703125" style="232" customWidth="1"/>
    <col min="9731" max="9731" width="40.42578125" style="232" customWidth="1"/>
    <col min="9732" max="9732" width="5.5703125" style="232" customWidth="1"/>
    <col min="9733" max="9733" width="8.5703125" style="232" customWidth="1"/>
    <col min="9734" max="9734" width="9.85546875" style="232" customWidth="1"/>
    <col min="9735" max="9735" width="13.85546875" style="232" customWidth="1"/>
    <col min="9736" max="9736" width="11.7109375" style="232" customWidth="1"/>
    <col min="9737" max="9737" width="11.5703125" style="232" customWidth="1"/>
    <col min="9738" max="9738" width="11" style="232" customWidth="1"/>
    <col min="9739" max="9739" width="10.42578125" style="232" customWidth="1"/>
    <col min="9740" max="9740" width="75.42578125" style="232" customWidth="1"/>
    <col min="9741" max="9741" width="45.28515625" style="232" customWidth="1"/>
    <col min="9742" max="9984" width="9.140625" style="232"/>
    <col min="9985" max="9985" width="4.42578125" style="232" customWidth="1"/>
    <col min="9986" max="9986" width="11.5703125" style="232" customWidth="1"/>
    <col min="9987" max="9987" width="40.42578125" style="232" customWidth="1"/>
    <col min="9988" max="9988" width="5.5703125" style="232" customWidth="1"/>
    <col min="9989" max="9989" width="8.5703125" style="232" customWidth="1"/>
    <col min="9990" max="9990" width="9.85546875" style="232" customWidth="1"/>
    <col min="9991" max="9991" width="13.85546875" style="232" customWidth="1"/>
    <col min="9992" max="9992" width="11.7109375" style="232" customWidth="1"/>
    <col min="9993" max="9993" width="11.5703125" style="232" customWidth="1"/>
    <col min="9994" max="9994" width="11" style="232" customWidth="1"/>
    <col min="9995" max="9995" width="10.42578125" style="232" customWidth="1"/>
    <col min="9996" max="9996" width="75.42578125" style="232" customWidth="1"/>
    <col min="9997" max="9997" width="45.28515625" style="232" customWidth="1"/>
    <col min="9998" max="10240" width="9.140625" style="232"/>
    <col min="10241" max="10241" width="4.42578125" style="232" customWidth="1"/>
    <col min="10242" max="10242" width="11.5703125" style="232" customWidth="1"/>
    <col min="10243" max="10243" width="40.42578125" style="232" customWidth="1"/>
    <col min="10244" max="10244" width="5.5703125" style="232" customWidth="1"/>
    <col min="10245" max="10245" width="8.5703125" style="232" customWidth="1"/>
    <col min="10246" max="10246" width="9.85546875" style="232" customWidth="1"/>
    <col min="10247" max="10247" width="13.85546875" style="232" customWidth="1"/>
    <col min="10248" max="10248" width="11.7109375" style="232" customWidth="1"/>
    <col min="10249" max="10249" width="11.5703125" style="232" customWidth="1"/>
    <col min="10250" max="10250" width="11" style="232" customWidth="1"/>
    <col min="10251" max="10251" width="10.42578125" style="232" customWidth="1"/>
    <col min="10252" max="10252" width="75.42578125" style="232" customWidth="1"/>
    <col min="10253" max="10253" width="45.28515625" style="232" customWidth="1"/>
    <col min="10254" max="10496" width="9.140625" style="232"/>
    <col min="10497" max="10497" width="4.42578125" style="232" customWidth="1"/>
    <col min="10498" max="10498" width="11.5703125" style="232" customWidth="1"/>
    <col min="10499" max="10499" width="40.42578125" style="232" customWidth="1"/>
    <col min="10500" max="10500" width="5.5703125" style="232" customWidth="1"/>
    <col min="10501" max="10501" width="8.5703125" style="232" customWidth="1"/>
    <col min="10502" max="10502" width="9.85546875" style="232" customWidth="1"/>
    <col min="10503" max="10503" width="13.85546875" style="232" customWidth="1"/>
    <col min="10504" max="10504" width="11.7109375" style="232" customWidth="1"/>
    <col min="10505" max="10505" width="11.5703125" style="232" customWidth="1"/>
    <col min="10506" max="10506" width="11" style="232" customWidth="1"/>
    <col min="10507" max="10507" width="10.42578125" style="232" customWidth="1"/>
    <col min="10508" max="10508" width="75.42578125" style="232" customWidth="1"/>
    <col min="10509" max="10509" width="45.28515625" style="232" customWidth="1"/>
    <col min="10510" max="10752" width="9.140625" style="232"/>
    <col min="10753" max="10753" width="4.42578125" style="232" customWidth="1"/>
    <col min="10754" max="10754" width="11.5703125" style="232" customWidth="1"/>
    <col min="10755" max="10755" width="40.42578125" style="232" customWidth="1"/>
    <col min="10756" max="10756" width="5.5703125" style="232" customWidth="1"/>
    <col min="10757" max="10757" width="8.5703125" style="232" customWidth="1"/>
    <col min="10758" max="10758" width="9.85546875" style="232" customWidth="1"/>
    <col min="10759" max="10759" width="13.85546875" style="232" customWidth="1"/>
    <col min="10760" max="10760" width="11.7109375" style="232" customWidth="1"/>
    <col min="10761" max="10761" width="11.5703125" style="232" customWidth="1"/>
    <col min="10762" max="10762" width="11" style="232" customWidth="1"/>
    <col min="10763" max="10763" width="10.42578125" style="232" customWidth="1"/>
    <col min="10764" max="10764" width="75.42578125" style="232" customWidth="1"/>
    <col min="10765" max="10765" width="45.28515625" style="232" customWidth="1"/>
    <col min="10766" max="11008" width="9.140625" style="232"/>
    <col min="11009" max="11009" width="4.42578125" style="232" customWidth="1"/>
    <col min="11010" max="11010" width="11.5703125" style="232" customWidth="1"/>
    <col min="11011" max="11011" width="40.42578125" style="232" customWidth="1"/>
    <col min="11012" max="11012" width="5.5703125" style="232" customWidth="1"/>
    <col min="11013" max="11013" width="8.5703125" style="232" customWidth="1"/>
    <col min="11014" max="11014" width="9.85546875" style="232" customWidth="1"/>
    <col min="11015" max="11015" width="13.85546875" style="232" customWidth="1"/>
    <col min="11016" max="11016" width="11.7109375" style="232" customWidth="1"/>
    <col min="11017" max="11017" width="11.5703125" style="232" customWidth="1"/>
    <col min="11018" max="11018" width="11" style="232" customWidth="1"/>
    <col min="11019" max="11019" width="10.42578125" style="232" customWidth="1"/>
    <col min="11020" max="11020" width="75.42578125" style="232" customWidth="1"/>
    <col min="11021" max="11021" width="45.28515625" style="232" customWidth="1"/>
    <col min="11022" max="11264" width="9.140625" style="232"/>
    <col min="11265" max="11265" width="4.42578125" style="232" customWidth="1"/>
    <col min="11266" max="11266" width="11.5703125" style="232" customWidth="1"/>
    <col min="11267" max="11267" width="40.42578125" style="232" customWidth="1"/>
    <col min="11268" max="11268" width="5.5703125" style="232" customWidth="1"/>
    <col min="11269" max="11269" width="8.5703125" style="232" customWidth="1"/>
    <col min="11270" max="11270" width="9.85546875" style="232" customWidth="1"/>
    <col min="11271" max="11271" width="13.85546875" style="232" customWidth="1"/>
    <col min="11272" max="11272" width="11.7109375" style="232" customWidth="1"/>
    <col min="11273" max="11273" width="11.5703125" style="232" customWidth="1"/>
    <col min="11274" max="11274" width="11" style="232" customWidth="1"/>
    <col min="11275" max="11275" width="10.42578125" style="232" customWidth="1"/>
    <col min="11276" max="11276" width="75.42578125" style="232" customWidth="1"/>
    <col min="11277" max="11277" width="45.28515625" style="232" customWidth="1"/>
    <col min="11278" max="11520" width="9.140625" style="232"/>
    <col min="11521" max="11521" width="4.42578125" style="232" customWidth="1"/>
    <col min="11522" max="11522" width="11.5703125" style="232" customWidth="1"/>
    <col min="11523" max="11523" width="40.42578125" style="232" customWidth="1"/>
    <col min="11524" max="11524" width="5.5703125" style="232" customWidth="1"/>
    <col min="11525" max="11525" width="8.5703125" style="232" customWidth="1"/>
    <col min="11526" max="11526" width="9.85546875" style="232" customWidth="1"/>
    <col min="11527" max="11527" width="13.85546875" style="232" customWidth="1"/>
    <col min="11528" max="11528" width="11.7109375" style="232" customWidth="1"/>
    <col min="11529" max="11529" width="11.5703125" style="232" customWidth="1"/>
    <col min="11530" max="11530" width="11" style="232" customWidth="1"/>
    <col min="11531" max="11531" width="10.42578125" style="232" customWidth="1"/>
    <col min="11532" max="11532" width="75.42578125" style="232" customWidth="1"/>
    <col min="11533" max="11533" width="45.28515625" style="232" customWidth="1"/>
    <col min="11534" max="11776" width="9.140625" style="232"/>
    <col min="11777" max="11777" width="4.42578125" style="232" customWidth="1"/>
    <col min="11778" max="11778" width="11.5703125" style="232" customWidth="1"/>
    <col min="11779" max="11779" width="40.42578125" style="232" customWidth="1"/>
    <col min="11780" max="11780" width="5.5703125" style="232" customWidth="1"/>
    <col min="11781" max="11781" width="8.5703125" style="232" customWidth="1"/>
    <col min="11782" max="11782" width="9.85546875" style="232" customWidth="1"/>
    <col min="11783" max="11783" width="13.85546875" style="232" customWidth="1"/>
    <col min="11784" max="11784" width="11.7109375" style="232" customWidth="1"/>
    <col min="11785" max="11785" width="11.5703125" style="232" customWidth="1"/>
    <col min="11786" max="11786" width="11" style="232" customWidth="1"/>
    <col min="11787" max="11787" width="10.42578125" style="232" customWidth="1"/>
    <col min="11788" max="11788" width="75.42578125" style="232" customWidth="1"/>
    <col min="11789" max="11789" width="45.28515625" style="232" customWidth="1"/>
    <col min="11790" max="12032" width="9.140625" style="232"/>
    <col min="12033" max="12033" width="4.42578125" style="232" customWidth="1"/>
    <col min="12034" max="12034" width="11.5703125" style="232" customWidth="1"/>
    <col min="12035" max="12035" width="40.42578125" style="232" customWidth="1"/>
    <col min="12036" max="12036" width="5.5703125" style="232" customWidth="1"/>
    <col min="12037" max="12037" width="8.5703125" style="232" customWidth="1"/>
    <col min="12038" max="12038" width="9.85546875" style="232" customWidth="1"/>
    <col min="12039" max="12039" width="13.85546875" style="232" customWidth="1"/>
    <col min="12040" max="12040" width="11.7109375" style="232" customWidth="1"/>
    <col min="12041" max="12041" width="11.5703125" style="232" customWidth="1"/>
    <col min="12042" max="12042" width="11" style="232" customWidth="1"/>
    <col min="12043" max="12043" width="10.42578125" style="232" customWidth="1"/>
    <col min="12044" max="12044" width="75.42578125" style="232" customWidth="1"/>
    <col min="12045" max="12045" width="45.28515625" style="232" customWidth="1"/>
    <col min="12046" max="12288" width="9.140625" style="232"/>
    <col min="12289" max="12289" width="4.42578125" style="232" customWidth="1"/>
    <col min="12290" max="12290" width="11.5703125" style="232" customWidth="1"/>
    <col min="12291" max="12291" width="40.42578125" style="232" customWidth="1"/>
    <col min="12292" max="12292" width="5.5703125" style="232" customWidth="1"/>
    <col min="12293" max="12293" width="8.5703125" style="232" customWidth="1"/>
    <col min="12294" max="12294" width="9.85546875" style="232" customWidth="1"/>
    <col min="12295" max="12295" width="13.85546875" style="232" customWidth="1"/>
    <col min="12296" max="12296" width="11.7109375" style="232" customWidth="1"/>
    <col min="12297" max="12297" width="11.5703125" style="232" customWidth="1"/>
    <col min="12298" max="12298" width="11" style="232" customWidth="1"/>
    <col min="12299" max="12299" width="10.42578125" style="232" customWidth="1"/>
    <col min="12300" max="12300" width="75.42578125" style="232" customWidth="1"/>
    <col min="12301" max="12301" width="45.28515625" style="232" customWidth="1"/>
    <col min="12302" max="12544" width="9.140625" style="232"/>
    <col min="12545" max="12545" width="4.42578125" style="232" customWidth="1"/>
    <col min="12546" max="12546" width="11.5703125" style="232" customWidth="1"/>
    <col min="12547" max="12547" width="40.42578125" style="232" customWidth="1"/>
    <col min="12548" max="12548" width="5.5703125" style="232" customWidth="1"/>
    <col min="12549" max="12549" width="8.5703125" style="232" customWidth="1"/>
    <col min="12550" max="12550" width="9.85546875" style="232" customWidth="1"/>
    <col min="12551" max="12551" width="13.85546875" style="232" customWidth="1"/>
    <col min="12552" max="12552" width="11.7109375" style="232" customWidth="1"/>
    <col min="12553" max="12553" width="11.5703125" style="232" customWidth="1"/>
    <col min="12554" max="12554" width="11" style="232" customWidth="1"/>
    <col min="12555" max="12555" width="10.42578125" style="232" customWidth="1"/>
    <col min="12556" max="12556" width="75.42578125" style="232" customWidth="1"/>
    <col min="12557" max="12557" width="45.28515625" style="232" customWidth="1"/>
    <col min="12558" max="12800" width="9.140625" style="232"/>
    <col min="12801" max="12801" width="4.42578125" style="232" customWidth="1"/>
    <col min="12802" max="12802" width="11.5703125" style="232" customWidth="1"/>
    <col min="12803" max="12803" width="40.42578125" style="232" customWidth="1"/>
    <col min="12804" max="12804" width="5.5703125" style="232" customWidth="1"/>
    <col min="12805" max="12805" width="8.5703125" style="232" customWidth="1"/>
    <col min="12806" max="12806" width="9.85546875" style="232" customWidth="1"/>
    <col min="12807" max="12807" width="13.85546875" style="232" customWidth="1"/>
    <col min="12808" max="12808" width="11.7109375" style="232" customWidth="1"/>
    <col min="12809" max="12809" width="11.5703125" style="232" customWidth="1"/>
    <col min="12810" max="12810" width="11" style="232" customWidth="1"/>
    <col min="12811" max="12811" width="10.42578125" style="232" customWidth="1"/>
    <col min="12812" max="12812" width="75.42578125" style="232" customWidth="1"/>
    <col min="12813" max="12813" width="45.28515625" style="232" customWidth="1"/>
    <col min="12814" max="13056" width="9.140625" style="232"/>
    <col min="13057" max="13057" width="4.42578125" style="232" customWidth="1"/>
    <col min="13058" max="13058" width="11.5703125" style="232" customWidth="1"/>
    <col min="13059" max="13059" width="40.42578125" style="232" customWidth="1"/>
    <col min="13060" max="13060" width="5.5703125" style="232" customWidth="1"/>
    <col min="13061" max="13061" width="8.5703125" style="232" customWidth="1"/>
    <col min="13062" max="13062" width="9.85546875" style="232" customWidth="1"/>
    <col min="13063" max="13063" width="13.85546875" style="232" customWidth="1"/>
    <col min="13064" max="13064" width="11.7109375" style="232" customWidth="1"/>
    <col min="13065" max="13065" width="11.5703125" style="232" customWidth="1"/>
    <col min="13066" max="13066" width="11" style="232" customWidth="1"/>
    <col min="13067" max="13067" width="10.42578125" style="232" customWidth="1"/>
    <col min="13068" max="13068" width="75.42578125" style="232" customWidth="1"/>
    <col min="13069" max="13069" width="45.28515625" style="232" customWidth="1"/>
    <col min="13070" max="13312" width="9.140625" style="232"/>
    <col min="13313" max="13313" width="4.42578125" style="232" customWidth="1"/>
    <col min="13314" max="13314" width="11.5703125" style="232" customWidth="1"/>
    <col min="13315" max="13315" width="40.42578125" style="232" customWidth="1"/>
    <col min="13316" max="13316" width="5.5703125" style="232" customWidth="1"/>
    <col min="13317" max="13317" width="8.5703125" style="232" customWidth="1"/>
    <col min="13318" max="13318" width="9.85546875" style="232" customWidth="1"/>
    <col min="13319" max="13319" width="13.85546875" style="232" customWidth="1"/>
    <col min="13320" max="13320" width="11.7109375" style="232" customWidth="1"/>
    <col min="13321" max="13321" width="11.5703125" style="232" customWidth="1"/>
    <col min="13322" max="13322" width="11" style="232" customWidth="1"/>
    <col min="13323" max="13323" width="10.42578125" style="232" customWidth="1"/>
    <col min="13324" max="13324" width="75.42578125" style="232" customWidth="1"/>
    <col min="13325" max="13325" width="45.28515625" style="232" customWidth="1"/>
    <col min="13326" max="13568" width="9.140625" style="232"/>
    <col min="13569" max="13569" width="4.42578125" style="232" customWidth="1"/>
    <col min="13570" max="13570" width="11.5703125" style="232" customWidth="1"/>
    <col min="13571" max="13571" width="40.42578125" style="232" customWidth="1"/>
    <col min="13572" max="13572" width="5.5703125" style="232" customWidth="1"/>
    <col min="13573" max="13573" width="8.5703125" style="232" customWidth="1"/>
    <col min="13574" max="13574" width="9.85546875" style="232" customWidth="1"/>
    <col min="13575" max="13575" width="13.85546875" style="232" customWidth="1"/>
    <col min="13576" max="13576" width="11.7109375" style="232" customWidth="1"/>
    <col min="13577" max="13577" width="11.5703125" style="232" customWidth="1"/>
    <col min="13578" max="13578" width="11" style="232" customWidth="1"/>
    <col min="13579" max="13579" width="10.42578125" style="232" customWidth="1"/>
    <col min="13580" max="13580" width="75.42578125" style="232" customWidth="1"/>
    <col min="13581" max="13581" width="45.28515625" style="232" customWidth="1"/>
    <col min="13582" max="13824" width="9.140625" style="232"/>
    <col min="13825" max="13825" width="4.42578125" style="232" customWidth="1"/>
    <col min="13826" max="13826" width="11.5703125" style="232" customWidth="1"/>
    <col min="13827" max="13827" width="40.42578125" style="232" customWidth="1"/>
    <col min="13828" max="13828" width="5.5703125" style="232" customWidth="1"/>
    <col min="13829" max="13829" width="8.5703125" style="232" customWidth="1"/>
    <col min="13830" max="13830" width="9.85546875" style="232" customWidth="1"/>
    <col min="13831" max="13831" width="13.85546875" style="232" customWidth="1"/>
    <col min="13832" max="13832" width="11.7109375" style="232" customWidth="1"/>
    <col min="13833" max="13833" width="11.5703125" style="232" customWidth="1"/>
    <col min="13834" max="13834" width="11" style="232" customWidth="1"/>
    <col min="13835" max="13835" width="10.42578125" style="232" customWidth="1"/>
    <col min="13836" max="13836" width="75.42578125" style="232" customWidth="1"/>
    <col min="13837" max="13837" width="45.28515625" style="232" customWidth="1"/>
    <col min="13838" max="14080" width="9.140625" style="232"/>
    <col min="14081" max="14081" width="4.42578125" style="232" customWidth="1"/>
    <col min="14082" max="14082" width="11.5703125" style="232" customWidth="1"/>
    <col min="14083" max="14083" width="40.42578125" style="232" customWidth="1"/>
    <col min="14084" max="14084" width="5.5703125" style="232" customWidth="1"/>
    <col min="14085" max="14085" width="8.5703125" style="232" customWidth="1"/>
    <col min="14086" max="14086" width="9.85546875" style="232" customWidth="1"/>
    <col min="14087" max="14087" width="13.85546875" style="232" customWidth="1"/>
    <col min="14088" max="14088" width="11.7109375" style="232" customWidth="1"/>
    <col min="14089" max="14089" width="11.5703125" style="232" customWidth="1"/>
    <col min="14090" max="14090" width="11" style="232" customWidth="1"/>
    <col min="14091" max="14091" width="10.42578125" style="232" customWidth="1"/>
    <col min="14092" max="14092" width="75.42578125" style="232" customWidth="1"/>
    <col min="14093" max="14093" width="45.28515625" style="232" customWidth="1"/>
    <col min="14094" max="14336" width="9.140625" style="232"/>
    <col min="14337" max="14337" width="4.42578125" style="232" customWidth="1"/>
    <col min="14338" max="14338" width="11.5703125" style="232" customWidth="1"/>
    <col min="14339" max="14339" width="40.42578125" style="232" customWidth="1"/>
    <col min="14340" max="14340" width="5.5703125" style="232" customWidth="1"/>
    <col min="14341" max="14341" width="8.5703125" style="232" customWidth="1"/>
    <col min="14342" max="14342" width="9.85546875" style="232" customWidth="1"/>
    <col min="14343" max="14343" width="13.85546875" style="232" customWidth="1"/>
    <col min="14344" max="14344" width="11.7109375" style="232" customWidth="1"/>
    <col min="14345" max="14345" width="11.5703125" style="232" customWidth="1"/>
    <col min="14346" max="14346" width="11" style="232" customWidth="1"/>
    <col min="14347" max="14347" width="10.42578125" style="232" customWidth="1"/>
    <col min="14348" max="14348" width="75.42578125" style="232" customWidth="1"/>
    <col min="14349" max="14349" width="45.28515625" style="232" customWidth="1"/>
    <col min="14350" max="14592" width="9.140625" style="232"/>
    <col min="14593" max="14593" width="4.42578125" style="232" customWidth="1"/>
    <col min="14594" max="14594" width="11.5703125" style="232" customWidth="1"/>
    <col min="14595" max="14595" width="40.42578125" style="232" customWidth="1"/>
    <col min="14596" max="14596" width="5.5703125" style="232" customWidth="1"/>
    <col min="14597" max="14597" width="8.5703125" style="232" customWidth="1"/>
    <col min="14598" max="14598" width="9.85546875" style="232" customWidth="1"/>
    <col min="14599" max="14599" width="13.85546875" style="232" customWidth="1"/>
    <col min="14600" max="14600" width="11.7109375" style="232" customWidth="1"/>
    <col min="14601" max="14601" width="11.5703125" style="232" customWidth="1"/>
    <col min="14602" max="14602" width="11" style="232" customWidth="1"/>
    <col min="14603" max="14603" width="10.42578125" style="232" customWidth="1"/>
    <col min="14604" max="14604" width="75.42578125" style="232" customWidth="1"/>
    <col min="14605" max="14605" width="45.28515625" style="232" customWidth="1"/>
    <col min="14606" max="14848" width="9.140625" style="232"/>
    <col min="14849" max="14849" width="4.42578125" style="232" customWidth="1"/>
    <col min="14850" max="14850" width="11.5703125" style="232" customWidth="1"/>
    <col min="14851" max="14851" width="40.42578125" style="232" customWidth="1"/>
    <col min="14852" max="14852" width="5.5703125" style="232" customWidth="1"/>
    <col min="14853" max="14853" width="8.5703125" style="232" customWidth="1"/>
    <col min="14854" max="14854" width="9.85546875" style="232" customWidth="1"/>
    <col min="14855" max="14855" width="13.85546875" style="232" customWidth="1"/>
    <col min="14856" max="14856" width="11.7109375" style="232" customWidth="1"/>
    <col min="14857" max="14857" width="11.5703125" style="232" customWidth="1"/>
    <col min="14858" max="14858" width="11" style="232" customWidth="1"/>
    <col min="14859" max="14859" width="10.42578125" style="232" customWidth="1"/>
    <col min="14860" max="14860" width="75.42578125" style="232" customWidth="1"/>
    <col min="14861" max="14861" width="45.28515625" style="232" customWidth="1"/>
    <col min="14862" max="15104" width="9.140625" style="232"/>
    <col min="15105" max="15105" width="4.42578125" style="232" customWidth="1"/>
    <col min="15106" max="15106" width="11.5703125" style="232" customWidth="1"/>
    <col min="15107" max="15107" width="40.42578125" style="232" customWidth="1"/>
    <col min="15108" max="15108" width="5.5703125" style="232" customWidth="1"/>
    <col min="15109" max="15109" width="8.5703125" style="232" customWidth="1"/>
    <col min="15110" max="15110" width="9.85546875" style="232" customWidth="1"/>
    <col min="15111" max="15111" width="13.85546875" style="232" customWidth="1"/>
    <col min="15112" max="15112" width="11.7109375" style="232" customWidth="1"/>
    <col min="15113" max="15113" width="11.5703125" style="232" customWidth="1"/>
    <col min="15114" max="15114" width="11" style="232" customWidth="1"/>
    <col min="15115" max="15115" width="10.42578125" style="232" customWidth="1"/>
    <col min="15116" max="15116" width="75.42578125" style="232" customWidth="1"/>
    <col min="15117" max="15117" width="45.28515625" style="232" customWidth="1"/>
    <col min="15118" max="15360" width="9.140625" style="232"/>
    <col min="15361" max="15361" width="4.42578125" style="232" customWidth="1"/>
    <col min="15362" max="15362" width="11.5703125" style="232" customWidth="1"/>
    <col min="15363" max="15363" width="40.42578125" style="232" customWidth="1"/>
    <col min="15364" max="15364" width="5.5703125" style="232" customWidth="1"/>
    <col min="15365" max="15365" width="8.5703125" style="232" customWidth="1"/>
    <col min="15366" max="15366" width="9.85546875" style="232" customWidth="1"/>
    <col min="15367" max="15367" width="13.85546875" style="232" customWidth="1"/>
    <col min="15368" max="15368" width="11.7109375" style="232" customWidth="1"/>
    <col min="15369" max="15369" width="11.5703125" style="232" customWidth="1"/>
    <col min="15370" max="15370" width="11" style="232" customWidth="1"/>
    <col min="15371" max="15371" width="10.42578125" style="232" customWidth="1"/>
    <col min="15372" max="15372" width="75.42578125" style="232" customWidth="1"/>
    <col min="15373" max="15373" width="45.28515625" style="232" customWidth="1"/>
    <col min="15374" max="15616" width="9.140625" style="232"/>
    <col min="15617" max="15617" width="4.42578125" style="232" customWidth="1"/>
    <col min="15618" max="15618" width="11.5703125" style="232" customWidth="1"/>
    <col min="15619" max="15619" width="40.42578125" style="232" customWidth="1"/>
    <col min="15620" max="15620" width="5.5703125" style="232" customWidth="1"/>
    <col min="15621" max="15621" width="8.5703125" style="232" customWidth="1"/>
    <col min="15622" max="15622" width="9.85546875" style="232" customWidth="1"/>
    <col min="15623" max="15623" width="13.85546875" style="232" customWidth="1"/>
    <col min="15624" max="15624" width="11.7109375" style="232" customWidth="1"/>
    <col min="15625" max="15625" width="11.5703125" style="232" customWidth="1"/>
    <col min="15626" max="15626" width="11" style="232" customWidth="1"/>
    <col min="15627" max="15627" width="10.42578125" style="232" customWidth="1"/>
    <col min="15628" max="15628" width="75.42578125" style="232" customWidth="1"/>
    <col min="15629" max="15629" width="45.28515625" style="232" customWidth="1"/>
    <col min="15630" max="15872" width="9.140625" style="232"/>
    <col min="15873" max="15873" width="4.42578125" style="232" customWidth="1"/>
    <col min="15874" max="15874" width="11.5703125" style="232" customWidth="1"/>
    <col min="15875" max="15875" width="40.42578125" style="232" customWidth="1"/>
    <col min="15876" max="15876" width="5.5703125" style="232" customWidth="1"/>
    <col min="15877" max="15877" width="8.5703125" style="232" customWidth="1"/>
    <col min="15878" max="15878" width="9.85546875" style="232" customWidth="1"/>
    <col min="15879" max="15879" width="13.85546875" style="232" customWidth="1"/>
    <col min="15880" max="15880" width="11.7109375" style="232" customWidth="1"/>
    <col min="15881" max="15881" width="11.5703125" style="232" customWidth="1"/>
    <col min="15882" max="15882" width="11" style="232" customWidth="1"/>
    <col min="15883" max="15883" width="10.42578125" style="232" customWidth="1"/>
    <col min="15884" max="15884" width="75.42578125" style="232" customWidth="1"/>
    <col min="15885" max="15885" width="45.28515625" style="232" customWidth="1"/>
    <col min="15886" max="16128" width="9.140625" style="232"/>
    <col min="16129" max="16129" width="4.42578125" style="232" customWidth="1"/>
    <col min="16130" max="16130" width="11.5703125" style="232" customWidth="1"/>
    <col min="16131" max="16131" width="40.42578125" style="232" customWidth="1"/>
    <col min="16132" max="16132" width="5.5703125" style="232" customWidth="1"/>
    <col min="16133" max="16133" width="8.5703125" style="232" customWidth="1"/>
    <col min="16134" max="16134" width="9.85546875" style="232" customWidth="1"/>
    <col min="16135" max="16135" width="13.85546875" style="232" customWidth="1"/>
    <col min="16136" max="16136" width="11.7109375" style="232" customWidth="1"/>
    <col min="16137" max="16137" width="11.5703125" style="232" customWidth="1"/>
    <col min="16138" max="16138" width="11" style="232" customWidth="1"/>
    <col min="16139" max="16139" width="10.42578125" style="232" customWidth="1"/>
    <col min="16140" max="16140" width="75.42578125" style="232" customWidth="1"/>
    <col min="16141" max="16141" width="45.28515625" style="232" customWidth="1"/>
    <col min="16142" max="16384" width="9.140625" style="232"/>
  </cols>
  <sheetData>
    <row r="1" spans="1:80" ht="15.75" x14ac:dyDescent="0.25">
      <c r="A1" s="331" t="s">
        <v>101</v>
      </c>
      <c r="B1" s="331"/>
      <c r="C1" s="331"/>
      <c r="D1" s="331"/>
      <c r="E1" s="331"/>
      <c r="F1" s="331"/>
      <c r="G1" s="331"/>
    </row>
    <row r="2" spans="1:80" ht="14.25" customHeight="1" thickBot="1" x14ac:dyDescent="0.25">
      <c r="B2" s="233"/>
      <c r="C2" s="234"/>
      <c r="D2" s="234"/>
      <c r="E2" s="235"/>
      <c r="F2" s="234"/>
      <c r="G2" s="234"/>
    </row>
    <row r="3" spans="1:80" ht="13.5" thickTop="1" x14ac:dyDescent="0.2">
      <c r="A3" s="319" t="s">
        <v>2</v>
      </c>
      <c r="B3" s="320"/>
      <c r="C3" s="186" t="s">
        <v>104</v>
      </c>
      <c r="D3" s="236"/>
      <c r="E3" s="237" t="s">
        <v>85</v>
      </c>
      <c r="F3" s="238" t="str">
        <f>'03 03 Rek'!H1</f>
        <v>03</v>
      </c>
      <c r="G3" s="239"/>
    </row>
    <row r="4" spans="1:80" ht="13.5" thickBot="1" x14ac:dyDescent="0.25">
      <c r="A4" s="332" t="s">
        <v>76</v>
      </c>
      <c r="B4" s="322"/>
      <c r="C4" s="192" t="s">
        <v>571</v>
      </c>
      <c r="D4" s="240"/>
      <c r="E4" s="333" t="str">
        <f>'03 03 Rek'!G2</f>
        <v>Sociální zařízení objektu A - elektroinstalace</v>
      </c>
      <c r="F4" s="334"/>
      <c r="G4" s="335"/>
    </row>
    <row r="5" spans="1:80" ht="13.5" thickTop="1" x14ac:dyDescent="0.2">
      <c r="A5" s="241"/>
      <c r="G5" s="243"/>
    </row>
    <row r="6" spans="1:80" ht="27" customHeight="1" x14ac:dyDescent="0.2">
      <c r="A6" s="244" t="s">
        <v>86</v>
      </c>
      <c r="B6" s="245" t="s">
        <v>87</v>
      </c>
      <c r="C6" s="245" t="s">
        <v>88</v>
      </c>
      <c r="D6" s="245" t="s">
        <v>89</v>
      </c>
      <c r="E6" s="246" t="s">
        <v>90</v>
      </c>
      <c r="F6" s="245" t="s">
        <v>91</v>
      </c>
      <c r="G6" s="247" t="s">
        <v>92</v>
      </c>
      <c r="H6" s="248" t="s">
        <v>93</v>
      </c>
      <c r="I6" s="248" t="s">
        <v>94</v>
      </c>
      <c r="J6" s="248" t="s">
        <v>95</v>
      </c>
      <c r="K6" s="248" t="s">
        <v>96</v>
      </c>
    </row>
    <row r="7" spans="1:80" x14ac:dyDescent="0.2">
      <c r="A7" s="249" t="s">
        <v>97</v>
      </c>
      <c r="B7" s="250" t="s">
        <v>186</v>
      </c>
      <c r="C7" s="251" t="s">
        <v>187</v>
      </c>
      <c r="D7" s="252"/>
      <c r="E7" s="253"/>
      <c r="F7" s="253"/>
      <c r="G7" s="254"/>
      <c r="H7" s="255"/>
      <c r="I7" s="256"/>
      <c r="J7" s="257"/>
      <c r="K7" s="258"/>
      <c r="O7" s="259">
        <v>1</v>
      </c>
    </row>
    <row r="8" spans="1:80" ht="22.5" x14ac:dyDescent="0.2">
      <c r="A8" s="260">
        <v>1</v>
      </c>
      <c r="B8" s="261" t="s">
        <v>195</v>
      </c>
      <c r="C8" s="262" t="s">
        <v>203</v>
      </c>
      <c r="D8" s="263" t="s">
        <v>12</v>
      </c>
      <c r="E8" s="264">
        <v>10</v>
      </c>
      <c r="F8" s="264">
        <v>0</v>
      </c>
      <c r="G8" s="265">
        <f>E8*F8</f>
        <v>0</v>
      </c>
      <c r="H8" s="266">
        <v>0</v>
      </c>
      <c r="I8" s="267">
        <f>E8*H8</f>
        <v>0</v>
      </c>
      <c r="J8" s="266"/>
      <c r="K8" s="267">
        <f>E8*J8</f>
        <v>0</v>
      </c>
      <c r="O8" s="259">
        <v>2</v>
      </c>
      <c r="AA8" s="232">
        <v>12</v>
      </c>
      <c r="AB8" s="232">
        <v>0</v>
      </c>
      <c r="AC8" s="232">
        <v>60</v>
      </c>
      <c r="AZ8" s="232">
        <v>1</v>
      </c>
      <c r="BA8" s="232">
        <f>IF(AZ8=1,G8,0)</f>
        <v>0</v>
      </c>
      <c r="BB8" s="232">
        <f>IF(AZ8=2,G8,0)</f>
        <v>0</v>
      </c>
      <c r="BC8" s="232">
        <f>IF(AZ8=3,G8,0)</f>
        <v>0</v>
      </c>
      <c r="BD8" s="232">
        <f>IF(AZ8=4,G8,0)</f>
        <v>0</v>
      </c>
      <c r="BE8" s="232">
        <f>IF(AZ8=5,G8,0)</f>
        <v>0</v>
      </c>
      <c r="CA8" s="259">
        <v>12</v>
      </c>
      <c r="CB8" s="259">
        <v>0</v>
      </c>
    </row>
    <row r="9" spans="1:80" x14ac:dyDescent="0.2">
      <c r="A9" s="277"/>
      <c r="B9" s="278" t="s">
        <v>99</v>
      </c>
      <c r="C9" s="279" t="s">
        <v>188</v>
      </c>
      <c r="D9" s="280"/>
      <c r="E9" s="281"/>
      <c r="F9" s="282"/>
      <c r="G9" s="283">
        <f>SUM(G7:G8)</f>
        <v>0</v>
      </c>
      <c r="H9" s="284"/>
      <c r="I9" s="285">
        <f>SUM(I7:I8)</f>
        <v>0</v>
      </c>
      <c r="J9" s="284"/>
      <c r="K9" s="285">
        <f>SUM(K7:K8)</f>
        <v>0</v>
      </c>
      <c r="O9" s="259">
        <v>4</v>
      </c>
      <c r="BA9" s="286">
        <f>SUM(BA7:BA8)</f>
        <v>0</v>
      </c>
      <c r="BB9" s="286">
        <f>SUM(BB7:BB8)</f>
        <v>0</v>
      </c>
      <c r="BC9" s="286">
        <f>SUM(BC7:BC8)</f>
        <v>0</v>
      </c>
      <c r="BD9" s="286">
        <f>SUM(BD7:BD8)</f>
        <v>0</v>
      </c>
      <c r="BE9" s="286">
        <f>SUM(BE7:BE8)</f>
        <v>0</v>
      </c>
    </row>
    <row r="10" spans="1:80" x14ac:dyDescent="0.2">
      <c r="A10" s="249" t="s">
        <v>97</v>
      </c>
      <c r="B10" s="250" t="s">
        <v>572</v>
      </c>
      <c r="C10" s="251" t="s">
        <v>573</v>
      </c>
      <c r="D10" s="252"/>
      <c r="E10" s="253"/>
      <c r="F10" s="253"/>
      <c r="G10" s="254"/>
      <c r="H10" s="255"/>
      <c r="I10" s="256"/>
      <c r="J10" s="257"/>
      <c r="K10" s="258"/>
      <c r="O10" s="259">
        <v>1</v>
      </c>
    </row>
    <row r="11" spans="1:80" ht="22.5" x14ac:dyDescent="0.2">
      <c r="A11" s="260">
        <v>2</v>
      </c>
      <c r="B11" s="261" t="s">
        <v>575</v>
      </c>
      <c r="C11" s="262" t="s">
        <v>576</v>
      </c>
      <c r="D11" s="263" t="s">
        <v>577</v>
      </c>
      <c r="E11" s="264">
        <v>4</v>
      </c>
      <c r="F11" s="264">
        <v>0</v>
      </c>
      <c r="G11" s="265">
        <f>E11*F11</f>
        <v>0</v>
      </c>
      <c r="H11" s="266">
        <v>0</v>
      </c>
      <c r="I11" s="267">
        <f>E11*H11</f>
        <v>0</v>
      </c>
      <c r="J11" s="266"/>
      <c r="K11" s="267">
        <f>E11*J11</f>
        <v>0</v>
      </c>
      <c r="O11" s="259">
        <v>2</v>
      </c>
      <c r="AA11" s="232">
        <v>10</v>
      </c>
      <c r="AB11" s="232">
        <v>8</v>
      </c>
      <c r="AC11" s="232">
        <v>8</v>
      </c>
      <c r="AZ11" s="232">
        <v>5</v>
      </c>
      <c r="BA11" s="232">
        <f>IF(AZ11=1,G11,0)</f>
        <v>0</v>
      </c>
      <c r="BB11" s="232">
        <f>IF(AZ11=2,G11,0)</f>
        <v>0</v>
      </c>
      <c r="BC11" s="232">
        <f>IF(AZ11=3,G11,0)</f>
        <v>0</v>
      </c>
      <c r="BD11" s="232">
        <f>IF(AZ11=4,G11,0)</f>
        <v>0</v>
      </c>
      <c r="BE11" s="232">
        <f>IF(AZ11=5,G11,0)</f>
        <v>0</v>
      </c>
      <c r="CA11" s="259">
        <v>10</v>
      </c>
      <c r="CB11" s="259">
        <v>8</v>
      </c>
    </row>
    <row r="12" spans="1:80" x14ac:dyDescent="0.2">
      <c r="A12" s="260">
        <v>3</v>
      </c>
      <c r="B12" s="261" t="s">
        <v>578</v>
      </c>
      <c r="C12" s="262" t="s">
        <v>579</v>
      </c>
      <c r="D12" s="263" t="s">
        <v>577</v>
      </c>
      <c r="E12" s="264">
        <v>8</v>
      </c>
      <c r="F12" s="264">
        <v>0</v>
      </c>
      <c r="G12" s="265">
        <f>E12*F12</f>
        <v>0</v>
      </c>
      <c r="H12" s="266">
        <v>0</v>
      </c>
      <c r="I12" s="267">
        <f>E12*H12</f>
        <v>0</v>
      </c>
      <c r="J12" s="266"/>
      <c r="K12" s="267">
        <f>E12*J12</f>
        <v>0</v>
      </c>
      <c r="O12" s="259">
        <v>2</v>
      </c>
      <c r="AA12" s="232">
        <v>10</v>
      </c>
      <c r="AB12" s="232">
        <v>8</v>
      </c>
      <c r="AC12" s="232">
        <v>8</v>
      </c>
      <c r="AZ12" s="232">
        <v>5</v>
      </c>
      <c r="BA12" s="232">
        <f>IF(AZ12=1,G12,0)</f>
        <v>0</v>
      </c>
      <c r="BB12" s="232">
        <f>IF(AZ12=2,G12,0)</f>
        <v>0</v>
      </c>
      <c r="BC12" s="232">
        <f>IF(AZ12=3,G12,0)</f>
        <v>0</v>
      </c>
      <c r="BD12" s="232">
        <f>IF(AZ12=4,G12,0)</f>
        <v>0</v>
      </c>
      <c r="BE12" s="232">
        <f>IF(AZ12=5,G12,0)</f>
        <v>0</v>
      </c>
      <c r="CA12" s="259">
        <v>10</v>
      </c>
      <c r="CB12" s="259">
        <v>8</v>
      </c>
    </row>
    <row r="13" spans="1:80" ht="22.5" x14ac:dyDescent="0.2">
      <c r="A13" s="260">
        <v>4</v>
      </c>
      <c r="B13" s="261" t="s">
        <v>580</v>
      </c>
      <c r="C13" s="262" t="s">
        <v>581</v>
      </c>
      <c r="D13" s="263" t="s">
        <v>577</v>
      </c>
      <c r="E13" s="264">
        <v>12</v>
      </c>
      <c r="F13" s="264">
        <v>0</v>
      </c>
      <c r="G13" s="265">
        <f>E13*F13</f>
        <v>0</v>
      </c>
      <c r="H13" s="266">
        <v>0</v>
      </c>
      <c r="I13" s="267">
        <f>E13*H13</f>
        <v>0</v>
      </c>
      <c r="J13" s="266"/>
      <c r="K13" s="267">
        <f>E13*J13</f>
        <v>0</v>
      </c>
      <c r="O13" s="259">
        <v>2</v>
      </c>
      <c r="AA13" s="232">
        <v>10</v>
      </c>
      <c r="AB13" s="232">
        <v>8</v>
      </c>
      <c r="AC13" s="232">
        <v>8</v>
      </c>
      <c r="AZ13" s="232">
        <v>5</v>
      </c>
      <c r="BA13" s="232">
        <f>IF(AZ13=1,G13,0)</f>
        <v>0</v>
      </c>
      <c r="BB13" s="232">
        <f>IF(AZ13=2,G13,0)</f>
        <v>0</v>
      </c>
      <c r="BC13" s="232">
        <f>IF(AZ13=3,G13,0)</f>
        <v>0</v>
      </c>
      <c r="BD13" s="232">
        <f>IF(AZ13=4,G13,0)</f>
        <v>0</v>
      </c>
      <c r="BE13" s="232">
        <f>IF(AZ13=5,G13,0)</f>
        <v>0</v>
      </c>
      <c r="CA13" s="259">
        <v>10</v>
      </c>
      <c r="CB13" s="259">
        <v>8</v>
      </c>
    </row>
    <row r="14" spans="1:80" x14ac:dyDescent="0.2">
      <c r="A14" s="277"/>
      <c r="B14" s="278" t="s">
        <v>99</v>
      </c>
      <c r="C14" s="279" t="s">
        <v>574</v>
      </c>
      <c r="D14" s="280"/>
      <c r="E14" s="281"/>
      <c r="F14" s="282"/>
      <c r="G14" s="283">
        <f>SUM(G10:G13)</f>
        <v>0</v>
      </c>
      <c r="H14" s="284"/>
      <c r="I14" s="285">
        <f>SUM(I10:I13)</f>
        <v>0</v>
      </c>
      <c r="J14" s="284"/>
      <c r="K14" s="285">
        <f>SUM(K10:K13)</f>
        <v>0</v>
      </c>
      <c r="O14" s="259">
        <v>4</v>
      </c>
      <c r="BA14" s="286">
        <f>SUM(BA10:BA13)</f>
        <v>0</v>
      </c>
      <c r="BB14" s="286">
        <f>SUM(BB10:BB13)</f>
        <v>0</v>
      </c>
      <c r="BC14" s="286">
        <f>SUM(BC10:BC13)</f>
        <v>0</v>
      </c>
      <c r="BD14" s="286">
        <f>SUM(BD10:BD13)</f>
        <v>0</v>
      </c>
      <c r="BE14" s="286">
        <f>SUM(BE10:BE13)</f>
        <v>0</v>
      </c>
    </row>
    <row r="15" spans="1:80" x14ac:dyDescent="0.2">
      <c r="A15" s="249" t="s">
        <v>97</v>
      </c>
      <c r="B15" s="250" t="s">
        <v>582</v>
      </c>
      <c r="C15" s="251" t="s">
        <v>98</v>
      </c>
      <c r="D15" s="252"/>
      <c r="E15" s="253"/>
      <c r="F15" s="253"/>
      <c r="G15" s="254"/>
      <c r="H15" s="255"/>
      <c r="I15" s="256"/>
      <c r="J15" s="257"/>
      <c r="K15" s="258"/>
      <c r="O15" s="259">
        <v>1</v>
      </c>
    </row>
    <row r="16" spans="1:80" ht="22.5" x14ac:dyDescent="0.2">
      <c r="A16" s="260">
        <v>5</v>
      </c>
      <c r="B16" s="261" t="s">
        <v>584</v>
      </c>
      <c r="C16" s="262" t="s">
        <v>585</v>
      </c>
      <c r="D16" s="263" t="s">
        <v>586</v>
      </c>
      <c r="E16" s="264">
        <v>12</v>
      </c>
      <c r="F16" s="264">
        <v>0</v>
      </c>
      <c r="G16" s="265">
        <f>E16*F16</f>
        <v>0</v>
      </c>
      <c r="H16" s="266">
        <v>0</v>
      </c>
      <c r="I16" s="267">
        <f>E16*H16</f>
        <v>0</v>
      </c>
      <c r="J16" s="266"/>
      <c r="K16" s="267">
        <f>E16*J16</f>
        <v>0</v>
      </c>
      <c r="O16" s="259">
        <v>2</v>
      </c>
      <c r="AA16" s="232">
        <v>4</v>
      </c>
      <c r="AB16" s="232">
        <v>9</v>
      </c>
      <c r="AC16" s="232">
        <v>348000000</v>
      </c>
      <c r="AZ16" s="232">
        <v>4</v>
      </c>
      <c r="BA16" s="232">
        <f>IF(AZ16=1,G16,0)</f>
        <v>0</v>
      </c>
      <c r="BB16" s="232">
        <f>IF(AZ16=2,G16,0)</f>
        <v>0</v>
      </c>
      <c r="BC16" s="232">
        <f>IF(AZ16=3,G16,0)</f>
        <v>0</v>
      </c>
      <c r="BD16" s="232">
        <f>IF(AZ16=4,G16,0)</f>
        <v>0</v>
      </c>
      <c r="BE16" s="232">
        <f>IF(AZ16=5,G16,0)</f>
        <v>0</v>
      </c>
      <c r="CA16" s="259">
        <v>4</v>
      </c>
      <c r="CB16" s="259">
        <v>9</v>
      </c>
    </row>
    <row r="17" spans="1:80" x14ac:dyDescent="0.2">
      <c r="A17" s="268"/>
      <c r="B17" s="271"/>
      <c r="C17" s="328" t="s">
        <v>587</v>
      </c>
      <c r="D17" s="329"/>
      <c r="E17" s="272">
        <v>3</v>
      </c>
      <c r="F17" s="273"/>
      <c r="G17" s="274"/>
      <c r="H17" s="275"/>
      <c r="I17" s="269"/>
      <c r="J17" s="276"/>
      <c r="K17" s="269"/>
      <c r="M17" s="270" t="s">
        <v>587</v>
      </c>
      <c r="O17" s="259"/>
    </row>
    <row r="18" spans="1:80" x14ac:dyDescent="0.2">
      <c r="A18" s="268"/>
      <c r="B18" s="271"/>
      <c r="C18" s="328" t="s">
        <v>588</v>
      </c>
      <c r="D18" s="329"/>
      <c r="E18" s="272">
        <v>9</v>
      </c>
      <c r="F18" s="273"/>
      <c r="G18" s="274"/>
      <c r="H18" s="275"/>
      <c r="I18" s="269"/>
      <c r="J18" s="276"/>
      <c r="K18" s="269"/>
      <c r="M18" s="270" t="s">
        <v>588</v>
      </c>
      <c r="O18" s="259"/>
    </row>
    <row r="19" spans="1:80" ht="22.5" x14ac:dyDescent="0.2">
      <c r="A19" s="260">
        <v>6</v>
      </c>
      <c r="B19" s="261" t="s">
        <v>589</v>
      </c>
      <c r="C19" s="262" t="s">
        <v>590</v>
      </c>
      <c r="D19" s="263" t="s">
        <v>586</v>
      </c>
      <c r="E19" s="264">
        <v>1</v>
      </c>
      <c r="F19" s="264">
        <v>0</v>
      </c>
      <c r="G19" s="265">
        <f>E19*F19</f>
        <v>0</v>
      </c>
      <c r="H19" s="266">
        <v>0</v>
      </c>
      <c r="I19" s="267">
        <f>E19*H19</f>
        <v>0</v>
      </c>
      <c r="J19" s="266"/>
      <c r="K19" s="267">
        <f>E19*J19</f>
        <v>0</v>
      </c>
      <c r="O19" s="259">
        <v>2</v>
      </c>
      <c r="AA19" s="232">
        <v>4</v>
      </c>
      <c r="AB19" s="232">
        <v>9</v>
      </c>
      <c r="AC19" s="232">
        <v>35810009</v>
      </c>
      <c r="AZ19" s="232">
        <v>4</v>
      </c>
      <c r="BA19" s="232">
        <f>IF(AZ19=1,G19,0)</f>
        <v>0</v>
      </c>
      <c r="BB19" s="232">
        <f>IF(AZ19=2,G19,0)</f>
        <v>0</v>
      </c>
      <c r="BC19" s="232">
        <f>IF(AZ19=3,G19,0)</f>
        <v>0</v>
      </c>
      <c r="BD19" s="232">
        <f>IF(AZ19=4,G19,0)</f>
        <v>0</v>
      </c>
      <c r="BE19" s="232">
        <f>IF(AZ19=5,G19,0)</f>
        <v>0</v>
      </c>
      <c r="CA19" s="259">
        <v>4</v>
      </c>
      <c r="CB19" s="259">
        <v>9</v>
      </c>
    </row>
    <row r="20" spans="1:80" x14ac:dyDescent="0.2">
      <c r="A20" s="268"/>
      <c r="B20" s="271"/>
      <c r="C20" s="328" t="s">
        <v>198</v>
      </c>
      <c r="D20" s="329"/>
      <c r="E20" s="272">
        <v>1</v>
      </c>
      <c r="F20" s="273"/>
      <c r="G20" s="274"/>
      <c r="H20" s="275"/>
      <c r="I20" s="269"/>
      <c r="J20" s="276"/>
      <c r="K20" s="269"/>
      <c r="M20" s="298">
        <v>4.2506944444444441</v>
      </c>
      <c r="O20" s="259"/>
    </row>
    <row r="21" spans="1:80" x14ac:dyDescent="0.2">
      <c r="A21" s="260">
        <v>7</v>
      </c>
      <c r="B21" s="261" t="s">
        <v>591</v>
      </c>
      <c r="C21" s="262" t="s">
        <v>592</v>
      </c>
      <c r="D21" s="263" t="s">
        <v>586</v>
      </c>
      <c r="E21" s="264">
        <v>1</v>
      </c>
      <c r="F21" s="264">
        <v>0</v>
      </c>
      <c r="G21" s="265">
        <f>E21*F21</f>
        <v>0</v>
      </c>
      <c r="H21" s="266">
        <v>0</v>
      </c>
      <c r="I21" s="267">
        <f>E21*H21</f>
        <v>0</v>
      </c>
      <c r="J21" s="266"/>
      <c r="K21" s="267">
        <f>E21*J21</f>
        <v>0</v>
      </c>
      <c r="O21" s="259">
        <v>2</v>
      </c>
      <c r="AA21" s="232">
        <v>4</v>
      </c>
      <c r="AB21" s="232">
        <v>9</v>
      </c>
      <c r="AC21" s="232">
        <v>35912403</v>
      </c>
      <c r="AZ21" s="232">
        <v>4</v>
      </c>
      <c r="BA21" s="232">
        <f>IF(AZ21=1,G21,0)</f>
        <v>0</v>
      </c>
      <c r="BB21" s="232">
        <f>IF(AZ21=2,G21,0)</f>
        <v>0</v>
      </c>
      <c r="BC21" s="232">
        <f>IF(AZ21=3,G21,0)</f>
        <v>0</v>
      </c>
      <c r="BD21" s="232">
        <f>IF(AZ21=4,G21,0)</f>
        <v>0</v>
      </c>
      <c r="BE21" s="232">
        <f>IF(AZ21=5,G21,0)</f>
        <v>0</v>
      </c>
      <c r="CA21" s="259">
        <v>4</v>
      </c>
      <c r="CB21" s="259">
        <v>9</v>
      </c>
    </row>
    <row r="22" spans="1:80" x14ac:dyDescent="0.2">
      <c r="A22" s="268"/>
      <c r="B22" s="271"/>
      <c r="C22" s="328" t="s">
        <v>199</v>
      </c>
      <c r="D22" s="329"/>
      <c r="E22" s="272">
        <v>1</v>
      </c>
      <c r="F22" s="273"/>
      <c r="G22" s="274"/>
      <c r="H22" s="275"/>
      <c r="I22" s="269"/>
      <c r="J22" s="276"/>
      <c r="K22" s="269"/>
      <c r="M22" s="298">
        <v>8.4590277777777789</v>
      </c>
      <c r="O22" s="259"/>
    </row>
    <row r="23" spans="1:80" x14ac:dyDescent="0.2">
      <c r="A23" s="260">
        <v>8</v>
      </c>
      <c r="B23" s="261" t="s">
        <v>593</v>
      </c>
      <c r="C23" s="262" t="s">
        <v>594</v>
      </c>
      <c r="D23" s="263" t="s">
        <v>595</v>
      </c>
      <c r="E23" s="264">
        <v>202.84639999999999</v>
      </c>
      <c r="F23" s="264">
        <v>0</v>
      </c>
      <c r="G23" s="265">
        <f>E23*F23</f>
        <v>0</v>
      </c>
      <c r="H23" s="266">
        <v>0</v>
      </c>
      <c r="I23" s="267">
        <f>E23*H23</f>
        <v>0</v>
      </c>
      <c r="J23" s="266"/>
      <c r="K23" s="267">
        <f>E23*J23</f>
        <v>0</v>
      </c>
      <c r="O23" s="259">
        <v>2</v>
      </c>
      <c r="AA23" s="232">
        <v>9</v>
      </c>
      <c r="AB23" s="232">
        <v>17</v>
      </c>
      <c r="AC23" s="232">
        <v>4</v>
      </c>
      <c r="AZ23" s="232">
        <v>4</v>
      </c>
      <c r="BA23" s="232">
        <f>IF(AZ23=1,G23,0)</f>
        <v>0</v>
      </c>
      <c r="BB23" s="232">
        <f>IF(AZ23=2,G23,0)</f>
        <v>0</v>
      </c>
      <c r="BC23" s="232">
        <f>IF(AZ23=3,G23,0)</f>
        <v>0</v>
      </c>
      <c r="BD23" s="232">
        <f>IF(AZ23=4,G23,0)</f>
        <v>0</v>
      </c>
      <c r="BE23" s="232">
        <f>IF(AZ23=5,G23,0)</f>
        <v>0</v>
      </c>
      <c r="CA23" s="259">
        <v>9</v>
      </c>
      <c r="CB23" s="259">
        <v>17</v>
      </c>
    </row>
    <row r="24" spans="1:80" x14ac:dyDescent="0.2">
      <c r="A24" s="277"/>
      <c r="B24" s="278" t="s">
        <v>99</v>
      </c>
      <c r="C24" s="279" t="s">
        <v>583</v>
      </c>
      <c r="D24" s="280"/>
      <c r="E24" s="281"/>
      <c r="F24" s="282"/>
      <c r="G24" s="283">
        <f>SUM(G15:G23)</f>
        <v>0</v>
      </c>
      <c r="H24" s="284"/>
      <c r="I24" s="285">
        <f>SUM(I15:I23)</f>
        <v>0</v>
      </c>
      <c r="J24" s="284"/>
      <c r="K24" s="285">
        <f>SUM(K15:K23)</f>
        <v>0</v>
      </c>
      <c r="O24" s="259">
        <v>4</v>
      </c>
      <c r="BA24" s="286">
        <f>SUM(BA15:BA23)</f>
        <v>0</v>
      </c>
      <c r="BB24" s="286">
        <f>SUM(BB15:BB23)</f>
        <v>0</v>
      </c>
      <c r="BC24" s="286">
        <f>SUM(BC15:BC23)</f>
        <v>0</v>
      </c>
      <c r="BD24" s="286">
        <f>SUM(BD15:BD23)</f>
        <v>0</v>
      </c>
      <c r="BE24" s="286">
        <f>SUM(BE15:BE23)</f>
        <v>0</v>
      </c>
    </row>
    <row r="25" spans="1:80" x14ac:dyDescent="0.2">
      <c r="A25" s="249" t="s">
        <v>97</v>
      </c>
      <c r="B25" s="250" t="s">
        <v>596</v>
      </c>
      <c r="C25" s="251" t="s">
        <v>597</v>
      </c>
      <c r="D25" s="252"/>
      <c r="E25" s="253"/>
      <c r="F25" s="253"/>
      <c r="G25" s="254"/>
      <c r="H25" s="255"/>
      <c r="I25" s="256"/>
      <c r="J25" s="257"/>
      <c r="K25" s="258"/>
      <c r="O25" s="259">
        <v>1</v>
      </c>
    </row>
    <row r="26" spans="1:80" x14ac:dyDescent="0.2">
      <c r="A26" s="260">
        <v>9</v>
      </c>
      <c r="B26" s="261" t="s">
        <v>599</v>
      </c>
      <c r="C26" s="262" t="s">
        <v>600</v>
      </c>
      <c r="D26" s="263" t="s">
        <v>586</v>
      </c>
      <c r="E26" s="264">
        <v>12</v>
      </c>
      <c r="F26" s="264">
        <v>0</v>
      </c>
      <c r="G26" s="265">
        <f>E26*F26</f>
        <v>0</v>
      </c>
      <c r="H26" s="266">
        <v>0</v>
      </c>
      <c r="I26" s="267">
        <f>E26*H26</f>
        <v>0</v>
      </c>
      <c r="J26" s="266">
        <v>0</v>
      </c>
      <c r="K26" s="267">
        <f>E26*J26</f>
        <v>0</v>
      </c>
      <c r="O26" s="259">
        <v>2</v>
      </c>
      <c r="AA26" s="232">
        <v>1</v>
      </c>
      <c r="AB26" s="232">
        <v>9</v>
      </c>
      <c r="AC26" s="232">
        <v>9</v>
      </c>
      <c r="AZ26" s="232">
        <v>4</v>
      </c>
      <c r="BA26" s="232">
        <f>IF(AZ26=1,G26,0)</f>
        <v>0</v>
      </c>
      <c r="BB26" s="232">
        <f>IF(AZ26=2,G26,0)</f>
        <v>0</v>
      </c>
      <c r="BC26" s="232">
        <f>IF(AZ26=3,G26,0)</f>
        <v>0</v>
      </c>
      <c r="BD26" s="232">
        <f>IF(AZ26=4,G26,0)</f>
        <v>0</v>
      </c>
      <c r="BE26" s="232">
        <f>IF(AZ26=5,G26,0)</f>
        <v>0</v>
      </c>
      <c r="CA26" s="259">
        <v>1</v>
      </c>
      <c r="CB26" s="259">
        <v>9</v>
      </c>
    </row>
    <row r="27" spans="1:80" x14ac:dyDescent="0.2">
      <c r="A27" s="268"/>
      <c r="B27" s="271"/>
      <c r="C27" s="328" t="s">
        <v>587</v>
      </c>
      <c r="D27" s="329"/>
      <c r="E27" s="272">
        <v>3</v>
      </c>
      <c r="F27" s="273"/>
      <c r="G27" s="274"/>
      <c r="H27" s="275"/>
      <c r="I27" s="269"/>
      <c r="J27" s="276"/>
      <c r="K27" s="269"/>
      <c r="M27" s="270" t="s">
        <v>587</v>
      </c>
      <c r="O27" s="259"/>
    </row>
    <row r="28" spans="1:80" x14ac:dyDescent="0.2">
      <c r="A28" s="268"/>
      <c r="B28" s="271"/>
      <c r="C28" s="328" t="s">
        <v>588</v>
      </c>
      <c r="D28" s="329"/>
      <c r="E28" s="272">
        <v>9</v>
      </c>
      <c r="F28" s="273"/>
      <c r="G28" s="274"/>
      <c r="H28" s="275"/>
      <c r="I28" s="269"/>
      <c r="J28" s="276"/>
      <c r="K28" s="269"/>
      <c r="M28" s="270" t="s">
        <v>588</v>
      </c>
      <c r="O28" s="259"/>
    </row>
    <row r="29" spans="1:80" x14ac:dyDescent="0.2">
      <c r="A29" s="260">
        <v>10</v>
      </c>
      <c r="B29" s="261" t="s">
        <v>601</v>
      </c>
      <c r="C29" s="262" t="s">
        <v>602</v>
      </c>
      <c r="D29" s="263" t="s">
        <v>586</v>
      </c>
      <c r="E29" s="264">
        <v>1</v>
      </c>
      <c r="F29" s="264">
        <v>0</v>
      </c>
      <c r="G29" s="265">
        <f>E29*F29</f>
        <v>0</v>
      </c>
      <c r="H29" s="266">
        <v>0</v>
      </c>
      <c r="I29" s="267">
        <f>E29*H29</f>
        <v>0</v>
      </c>
      <c r="J29" s="266">
        <v>0</v>
      </c>
      <c r="K29" s="267">
        <f>E29*J29</f>
        <v>0</v>
      </c>
      <c r="O29" s="259">
        <v>2</v>
      </c>
      <c r="AA29" s="232">
        <v>1</v>
      </c>
      <c r="AB29" s="232">
        <v>9</v>
      </c>
      <c r="AC29" s="232">
        <v>9</v>
      </c>
      <c r="AZ29" s="232">
        <v>4</v>
      </c>
      <c r="BA29" s="232">
        <f>IF(AZ29=1,G29,0)</f>
        <v>0</v>
      </c>
      <c r="BB29" s="232">
        <f>IF(AZ29=2,G29,0)</f>
        <v>0</v>
      </c>
      <c r="BC29" s="232">
        <f>IF(AZ29=3,G29,0)</f>
        <v>0</v>
      </c>
      <c r="BD29" s="232">
        <f>IF(AZ29=4,G29,0)</f>
        <v>0</v>
      </c>
      <c r="BE29" s="232">
        <f>IF(AZ29=5,G29,0)</f>
        <v>0</v>
      </c>
      <c r="CA29" s="259">
        <v>1</v>
      </c>
      <c r="CB29" s="259">
        <v>9</v>
      </c>
    </row>
    <row r="30" spans="1:80" x14ac:dyDescent="0.2">
      <c r="A30" s="260">
        <v>11</v>
      </c>
      <c r="B30" s="261" t="s">
        <v>603</v>
      </c>
      <c r="C30" s="262" t="s">
        <v>604</v>
      </c>
      <c r="D30" s="263" t="s">
        <v>586</v>
      </c>
      <c r="E30" s="264">
        <v>1</v>
      </c>
      <c r="F30" s="264">
        <v>0</v>
      </c>
      <c r="G30" s="265">
        <f>E30*F30</f>
        <v>0</v>
      </c>
      <c r="H30" s="266">
        <v>0</v>
      </c>
      <c r="I30" s="267">
        <f>E30*H30</f>
        <v>0</v>
      </c>
      <c r="J30" s="266">
        <v>0</v>
      </c>
      <c r="K30" s="267">
        <f>E30*J30</f>
        <v>0</v>
      </c>
      <c r="O30" s="259">
        <v>2</v>
      </c>
      <c r="AA30" s="232">
        <v>1</v>
      </c>
      <c r="AB30" s="232">
        <v>9</v>
      </c>
      <c r="AC30" s="232">
        <v>9</v>
      </c>
      <c r="AZ30" s="232">
        <v>4</v>
      </c>
      <c r="BA30" s="232">
        <f>IF(AZ30=1,G30,0)</f>
        <v>0</v>
      </c>
      <c r="BB30" s="232">
        <f>IF(AZ30=2,G30,0)</f>
        <v>0</v>
      </c>
      <c r="BC30" s="232">
        <f>IF(AZ30=3,G30,0)</f>
        <v>0</v>
      </c>
      <c r="BD30" s="232">
        <f>IF(AZ30=4,G30,0)</f>
        <v>0</v>
      </c>
      <c r="BE30" s="232">
        <f>IF(AZ30=5,G30,0)</f>
        <v>0</v>
      </c>
      <c r="CA30" s="259">
        <v>1</v>
      </c>
      <c r="CB30" s="259">
        <v>9</v>
      </c>
    </row>
    <row r="31" spans="1:80" x14ac:dyDescent="0.2">
      <c r="A31" s="260">
        <v>12</v>
      </c>
      <c r="B31" s="261" t="s">
        <v>605</v>
      </c>
      <c r="C31" s="262" t="s">
        <v>606</v>
      </c>
      <c r="D31" s="263" t="s">
        <v>607</v>
      </c>
      <c r="E31" s="264">
        <v>40</v>
      </c>
      <c r="F31" s="264">
        <v>0</v>
      </c>
      <c r="G31" s="265">
        <f>E31*F31</f>
        <v>0</v>
      </c>
      <c r="H31" s="266">
        <v>0</v>
      </c>
      <c r="I31" s="267">
        <f>E31*H31</f>
        <v>0</v>
      </c>
      <c r="J31" s="266">
        <v>0</v>
      </c>
      <c r="K31" s="267">
        <f>E31*J31</f>
        <v>0</v>
      </c>
      <c r="O31" s="259">
        <v>2</v>
      </c>
      <c r="AA31" s="232">
        <v>1</v>
      </c>
      <c r="AB31" s="232">
        <v>9</v>
      </c>
      <c r="AC31" s="232">
        <v>9</v>
      </c>
      <c r="AZ31" s="232">
        <v>4</v>
      </c>
      <c r="BA31" s="232">
        <f>IF(AZ31=1,G31,0)</f>
        <v>0</v>
      </c>
      <c r="BB31" s="232">
        <f>IF(AZ31=2,G31,0)</f>
        <v>0</v>
      </c>
      <c r="BC31" s="232">
        <f>IF(AZ31=3,G31,0)</f>
        <v>0</v>
      </c>
      <c r="BD31" s="232">
        <f>IF(AZ31=4,G31,0)</f>
        <v>0</v>
      </c>
      <c r="BE31" s="232">
        <f>IF(AZ31=5,G31,0)</f>
        <v>0</v>
      </c>
      <c r="CA31" s="259">
        <v>1</v>
      </c>
      <c r="CB31" s="259">
        <v>9</v>
      </c>
    </row>
    <row r="32" spans="1:80" x14ac:dyDescent="0.2">
      <c r="A32" s="268"/>
      <c r="B32" s="271"/>
      <c r="C32" s="328" t="s">
        <v>375</v>
      </c>
      <c r="D32" s="329"/>
      <c r="E32" s="272">
        <v>10</v>
      </c>
      <c r="F32" s="273"/>
      <c r="G32" s="274"/>
      <c r="H32" s="275"/>
      <c r="I32" s="269"/>
      <c r="J32" s="276"/>
      <c r="K32" s="269"/>
      <c r="M32" s="270" t="s">
        <v>375</v>
      </c>
      <c r="O32" s="259"/>
    </row>
    <row r="33" spans="1:80" x14ac:dyDescent="0.2">
      <c r="A33" s="268"/>
      <c r="B33" s="271"/>
      <c r="C33" s="328" t="s">
        <v>608</v>
      </c>
      <c r="D33" s="329"/>
      <c r="E33" s="272">
        <v>30</v>
      </c>
      <c r="F33" s="273"/>
      <c r="G33" s="274"/>
      <c r="H33" s="275"/>
      <c r="I33" s="269"/>
      <c r="J33" s="276"/>
      <c r="K33" s="269"/>
      <c r="M33" s="270" t="s">
        <v>608</v>
      </c>
      <c r="O33" s="259"/>
    </row>
    <row r="34" spans="1:80" x14ac:dyDescent="0.2">
      <c r="A34" s="260">
        <v>13</v>
      </c>
      <c r="B34" s="261" t="s">
        <v>609</v>
      </c>
      <c r="C34" s="262" t="s">
        <v>610</v>
      </c>
      <c r="D34" s="263" t="s">
        <v>607</v>
      </c>
      <c r="E34" s="264">
        <v>5</v>
      </c>
      <c r="F34" s="264">
        <v>0</v>
      </c>
      <c r="G34" s="265">
        <f>E34*F34</f>
        <v>0</v>
      </c>
      <c r="H34" s="266">
        <v>0</v>
      </c>
      <c r="I34" s="267">
        <f>E34*H34</f>
        <v>0</v>
      </c>
      <c r="J34" s="266">
        <v>0</v>
      </c>
      <c r="K34" s="267">
        <f>E34*J34</f>
        <v>0</v>
      </c>
      <c r="O34" s="259">
        <v>2</v>
      </c>
      <c r="AA34" s="232">
        <v>1</v>
      </c>
      <c r="AB34" s="232">
        <v>9</v>
      </c>
      <c r="AC34" s="232">
        <v>9</v>
      </c>
      <c r="AZ34" s="232">
        <v>4</v>
      </c>
      <c r="BA34" s="232">
        <f>IF(AZ34=1,G34,0)</f>
        <v>0</v>
      </c>
      <c r="BB34" s="232">
        <f>IF(AZ34=2,G34,0)</f>
        <v>0</v>
      </c>
      <c r="BC34" s="232">
        <f>IF(AZ34=3,G34,0)</f>
        <v>0</v>
      </c>
      <c r="BD34" s="232">
        <f>IF(AZ34=4,G34,0)</f>
        <v>0</v>
      </c>
      <c r="BE34" s="232">
        <f>IF(AZ34=5,G34,0)</f>
        <v>0</v>
      </c>
      <c r="CA34" s="259">
        <v>1</v>
      </c>
      <c r="CB34" s="259">
        <v>9</v>
      </c>
    </row>
    <row r="35" spans="1:80" x14ac:dyDescent="0.2">
      <c r="A35" s="268"/>
      <c r="B35" s="271"/>
      <c r="C35" s="328" t="s">
        <v>611</v>
      </c>
      <c r="D35" s="329"/>
      <c r="E35" s="272">
        <v>5</v>
      </c>
      <c r="F35" s="273"/>
      <c r="G35" s="274"/>
      <c r="H35" s="275"/>
      <c r="I35" s="269"/>
      <c r="J35" s="276"/>
      <c r="K35" s="269"/>
      <c r="M35" s="270" t="s">
        <v>611</v>
      </c>
      <c r="O35" s="259"/>
    </row>
    <row r="36" spans="1:80" x14ac:dyDescent="0.2">
      <c r="A36" s="260">
        <v>14</v>
      </c>
      <c r="B36" s="261" t="s">
        <v>612</v>
      </c>
      <c r="C36" s="262" t="s">
        <v>613</v>
      </c>
      <c r="D36" s="263" t="s">
        <v>607</v>
      </c>
      <c r="E36" s="264">
        <v>40</v>
      </c>
      <c r="F36" s="264">
        <v>0</v>
      </c>
      <c r="G36" s="265">
        <f>E36*F36</f>
        <v>0</v>
      </c>
      <c r="H36" s="266">
        <v>1.4999999999999999E-4</v>
      </c>
      <c r="I36" s="267">
        <f>E36*H36</f>
        <v>5.9999999999999993E-3</v>
      </c>
      <c r="J36" s="266"/>
      <c r="K36" s="267">
        <f>E36*J36</f>
        <v>0</v>
      </c>
      <c r="O36" s="259">
        <v>2</v>
      </c>
      <c r="AA36" s="232">
        <v>3</v>
      </c>
      <c r="AB36" s="232">
        <v>9</v>
      </c>
      <c r="AC36" s="232">
        <v>34111031</v>
      </c>
      <c r="AZ36" s="232">
        <v>3</v>
      </c>
      <c r="BA36" s="232">
        <f>IF(AZ36=1,G36,0)</f>
        <v>0</v>
      </c>
      <c r="BB36" s="232">
        <f>IF(AZ36=2,G36,0)</f>
        <v>0</v>
      </c>
      <c r="BC36" s="232">
        <f>IF(AZ36=3,G36,0)</f>
        <v>0</v>
      </c>
      <c r="BD36" s="232">
        <f>IF(AZ36=4,G36,0)</f>
        <v>0</v>
      </c>
      <c r="BE36" s="232">
        <f>IF(AZ36=5,G36,0)</f>
        <v>0</v>
      </c>
      <c r="CA36" s="259">
        <v>3</v>
      </c>
      <c r="CB36" s="259">
        <v>9</v>
      </c>
    </row>
    <row r="37" spans="1:80" x14ac:dyDescent="0.2">
      <c r="A37" s="260">
        <v>15</v>
      </c>
      <c r="B37" s="261" t="s">
        <v>614</v>
      </c>
      <c r="C37" s="262" t="s">
        <v>615</v>
      </c>
      <c r="D37" s="263" t="s">
        <v>607</v>
      </c>
      <c r="E37" s="264">
        <v>5</v>
      </c>
      <c r="F37" s="264">
        <v>0</v>
      </c>
      <c r="G37" s="265">
        <f>E37*F37</f>
        <v>0</v>
      </c>
      <c r="H37" s="266">
        <v>2.1000000000000001E-4</v>
      </c>
      <c r="I37" s="267">
        <f>E37*H37</f>
        <v>1.0500000000000002E-3</v>
      </c>
      <c r="J37" s="266"/>
      <c r="K37" s="267">
        <f>E37*J37</f>
        <v>0</v>
      </c>
      <c r="O37" s="259">
        <v>2</v>
      </c>
      <c r="AA37" s="232">
        <v>3</v>
      </c>
      <c r="AB37" s="232">
        <v>9</v>
      </c>
      <c r="AC37" s="232">
        <v>34111090</v>
      </c>
      <c r="AZ37" s="232">
        <v>3</v>
      </c>
      <c r="BA37" s="232">
        <f>IF(AZ37=1,G37,0)</f>
        <v>0</v>
      </c>
      <c r="BB37" s="232">
        <f>IF(AZ37=2,G37,0)</f>
        <v>0</v>
      </c>
      <c r="BC37" s="232">
        <f>IF(AZ37=3,G37,0)</f>
        <v>0</v>
      </c>
      <c r="BD37" s="232">
        <f>IF(AZ37=4,G37,0)</f>
        <v>0</v>
      </c>
      <c r="BE37" s="232">
        <f>IF(AZ37=5,G37,0)</f>
        <v>0</v>
      </c>
      <c r="CA37" s="259">
        <v>3</v>
      </c>
      <c r="CB37" s="259">
        <v>9</v>
      </c>
    </row>
    <row r="38" spans="1:80" x14ac:dyDescent="0.2">
      <c r="A38" s="260">
        <v>16</v>
      </c>
      <c r="B38" s="261" t="s">
        <v>616</v>
      </c>
      <c r="C38" s="262" t="s">
        <v>617</v>
      </c>
      <c r="D38" s="263" t="s">
        <v>618</v>
      </c>
      <c r="E38" s="264">
        <v>6.4175000000000004</v>
      </c>
      <c r="F38" s="264">
        <v>0</v>
      </c>
      <c r="G38" s="265">
        <f>E38*F38</f>
        <v>0</v>
      </c>
      <c r="H38" s="266">
        <v>0</v>
      </c>
      <c r="I38" s="267">
        <f>E38*H38</f>
        <v>0</v>
      </c>
      <c r="J38" s="266"/>
      <c r="K38" s="267">
        <f>E38*J38</f>
        <v>0</v>
      </c>
      <c r="O38" s="259">
        <v>2</v>
      </c>
      <c r="AA38" s="232">
        <v>9</v>
      </c>
      <c r="AB38" s="232">
        <v>13</v>
      </c>
      <c r="AC38" s="232">
        <v>4</v>
      </c>
      <c r="AZ38" s="232">
        <v>3</v>
      </c>
      <c r="BA38" s="232">
        <f>IF(AZ38=1,G38,0)</f>
        <v>0</v>
      </c>
      <c r="BB38" s="232">
        <f>IF(AZ38=2,G38,0)</f>
        <v>0</v>
      </c>
      <c r="BC38" s="232">
        <f>IF(AZ38=3,G38,0)</f>
        <v>0</v>
      </c>
      <c r="BD38" s="232">
        <f>IF(AZ38=4,G38,0)</f>
        <v>0</v>
      </c>
      <c r="BE38" s="232">
        <f>IF(AZ38=5,G38,0)</f>
        <v>0</v>
      </c>
      <c r="CA38" s="259">
        <v>9</v>
      </c>
      <c r="CB38" s="259">
        <v>13</v>
      </c>
    </row>
    <row r="39" spans="1:80" x14ac:dyDescent="0.2">
      <c r="A39" s="260">
        <v>17</v>
      </c>
      <c r="B39" s="261" t="s">
        <v>619</v>
      </c>
      <c r="C39" s="262" t="s">
        <v>620</v>
      </c>
      <c r="D39" s="263" t="s">
        <v>595</v>
      </c>
      <c r="E39" s="264">
        <v>6.4175000000000004</v>
      </c>
      <c r="F39" s="264">
        <v>0</v>
      </c>
      <c r="G39" s="265">
        <f>E39*F39</f>
        <v>0</v>
      </c>
      <c r="H39" s="266">
        <v>0</v>
      </c>
      <c r="I39" s="267">
        <f>E39*H39</f>
        <v>0</v>
      </c>
      <c r="J39" s="266"/>
      <c r="K39" s="267">
        <f>E39*J39</f>
        <v>0</v>
      </c>
      <c r="O39" s="259">
        <v>2</v>
      </c>
      <c r="AA39" s="232">
        <v>9</v>
      </c>
      <c r="AB39" s="232">
        <v>16</v>
      </c>
      <c r="AC39" s="232">
        <v>4</v>
      </c>
      <c r="AZ39" s="232">
        <v>4</v>
      </c>
      <c r="BA39" s="232">
        <f>IF(AZ39=1,G39,0)</f>
        <v>0</v>
      </c>
      <c r="BB39" s="232">
        <f>IF(AZ39=2,G39,0)</f>
        <v>0</v>
      </c>
      <c r="BC39" s="232">
        <f>IF(AZ39=3,G39,0)</f>
        <v>0</v>
      </c>
      <c r="BD39" s="232">
        <f>IF(AZ39=4,G39,0)</f>
        <v>0</v>
      </c>
      <c r="BE39" s="232">
        <f>IF(AZ39=5,G39,0)</f>
        <v>0</v>
      </c>
      <c r="CA39" s="259">
        <v>9</v>
      </c>
      <c r="CB39" s="259">
        <v>16</v>
      </c>
    </row>
    <row r="40" spans="1:80" x14ac:dyDescent="0.2">
      <c r="A40" s="277"/>
      <c r="B40" s="278" t="s">
        <v>99</v>
      </c>
      <c r="C40" s="279" t="s">
        <v>598</v>
      </c>
      <c r="D40" s="280"/>
      <c r="E40" s="281"/>
      <c r="F40" s="282"/>
      <c r="G40" s="283">
        <f>SUM(G25:G39)</f>
        <v>0</v>
      </c>
      <c r="H40" s="284"/>
      <c r="I40" s="285">
        <f>SUM(I25:I39)</f>
        <v>7.049999999999999E-3</v>
      </c>
      <c r="J40" s="284"/>
      <c r="K40" s="285">
        <f>SUM(K25:K39)</f>
        <v>0</v>
      </c>
      <c r="O40" s="259">
        <v>4</v>
      </c>
      <c r="BA40" s="286">
        <f>SUM(BA25:BA39)</f>
        <v>0</v>
      </c>
      <c r="BB40" s="286">
        <f>SUM(BB25:BB39)</f>
        <v>0</v>
      </c>
      <c r="BC40" s="286">
        <f>SUM(BC25:BC39)</f>
        <v>0</v>
      </c>
      <c r="BD40" s="286">
        <f>SUM(BD25:BD39)</f>
        <v>0</v>
      </c>
      <c r="BE40" s="286">
        <f>SUM(BE25:BE39)</f>
        <v>0</v>
      </c>
    </row>
    <row r="41" spans="1:80" x14ac:dyDescent="0.2">
      <c r="E41" s="232"/>
    </row>
    <row r="42" spans="1:80" x14ac:dyDescent="0.2">
      <c r="E42" s="232"/>
    </row>
    <row r="43" spans="1:80" x14ac:dyDescent="0.2">
      <c r="E43" s="232"/>
    </row>
    <row r="44" spans="1:80" x14ac:dyDescent="0.2">
      <c r="E44" s="232"/>
    </row>
    <row r="45" spans="1:80" x14ac:dyDescent="0.2">
      <c r="E45" s="232"/>
    </row>
    <row r="46" spans="1:80" x14ac:dyDescent="0.2">
      <c r="E46" s="232"/>
    </row>
    <row r="47" spans="1:80" x14ac:dyDescent="0.2">
      <c r="E47" s="232"/>
    </row>
    <row r="48" spans="1:80" x14ac:dyDescent="0.2">
      <c r="E48" s="232"/>
    </row>
    <row r="49" spans="1:7" x14ac:dyDescent="0.2">
      <c r="E49" s="232"/>
    </row>
    <row r="50" spans="1:7" x14ac:dyDescent="0.2">
      <c r="E50" s="232"/>
    </row>
    <row r="51" spans="1:7" x14ac:dyDescent="0.2">
      <c r="E51" s="232"/>
    </row>
    <row r="52" spans="1:7" x14ac:dyDescent="0.2">
      <c r="E52" s="232"/>
    </row>
    <row r="53" spans="1:7" x14ac:dyDescent="0.2">
      <c r="E53" s="232"/>
    </row>
    <row r="54" spans="1:7" x14ac:dyDescent="0.2">
      <c r="E54" s="232"/>
    </row>
    <row r="55" spans="1:7" x14ac:dyDescent="0.2">
      <c r="E55" s="232"/>
    </row>
    <row r="56" spans="1:7" x14ac:dyDescent="0.2">
      <c r="E56" s="232"/>
    </row>
    <row r="57" spans="1:7" x14ac:dyDescent="0.2">
      <c r="E57" s="232"/>
    </row>
    <row r="58" spans="1:7" x14ac:dyDescent="0.2">
      <c r="E58" s="232"/>
    </row>
    <row r="59" spans="1:7" x14ac:dyDescent="0.2">
      <c r="E59" s="232"/>
    </row>
    <row r="60" spans="1:7" x14ac:dyDescent="0.2">
      <c r="E60" s="232"/>
    </row>
    <row r="61" spans="1:7" x14ac:dyDescent="0.2">
      <c r="E61" s="232"/>
    </row>
    <row r="62" spans="1:7" x14ac:dyDescent="0.2">
      <c r="E62" s="232"/>
    </row>
    <row r="63" spans="1:7" x14ac:dyDescent="0.2">
      <c r="E63" s="232"/>
    </row>
    <row r="64" spans="1:7" x14ac:dyDescent="0.2">
      <c r="A64" s="276"/>
      <c r="B64" s="276"/>
      <c r="C64" s="276"/>
      <c r="D64" s="276"/>
      <c r="E64" s="276"/>
      <c r="F64" s="276"/>
      <c r="G64" s="276"/>
    </row>
    <row r="65" spans="1:7" x14ac:dyDescent="0.2">
      <c r="A65" s="276"/>
      <c r="B65" s="276"/>
      <c r="C65" s="276"/>
      <c r="D65" s="276"/>
      <c r="E65" s="276"/>
      <c r="F65" s="276"/>
      <c r="G65" s="276"/>
    </row>
    <row r="66" spans="1:7" x14ac:dyDescent="0.2">
      <c r="A66" s="276"/>
      <c r="B66" s="276"/>
      <c r="C66" s="276"/>
      <c r="D66" s="276"/>
      <c r="E66" s="276"/>
      <c r="F66" s="276"/>
      <c r="G66" s="276"/>
    </row>
    <row r="67" spans="1:7" x14ac:dyDescent="0.2">
      <c r="A67" s="276"/>
      <c r="B67" s="276"/>
      <c r="C67" s="276"/>
      <c r="D67" s="276"/>
      <c r="E67" s="276"/>
      <c r="F67" s="276"/>
      <c r="G67" s="276"/>
    </row>
    <row r="68" spans="1:7" x14ac:dyDescent="0.2">
      <c r="E68" s="232"/>
    </row>
    <row r="69" spans="1:7" x14ac:dyDescent="0.2">
      <c r="E69" s="232"/>
    </row>
    <row r="70" spans="1:7" x14ac:dyDescent="0.2">
      <c r="E70" s="232"/>
    </row>
    <row r="71" spans="1:7" x14ac:dyDescent="0.2">
      <c r="E71" s="232"/>
    </row>
    <row r="72" spans="1:7" x14ac:dyDescent="0.2">
      <c r="E72" s="232"/>
    </row>
    <row r="73" spans="1:7" x14ac:dyDescent="0.2">
      <c r="E73" s="232"/>
    </row>
    <row r="74" spans="1:7" x14ac:dyDescent="0.2">
      <c r="E74" s="232"/>
    </row>
    <row r="75" spans="1:7" x14ac:dyDescent="0.2">
      <c r="E75" s="232"/>
    </row>
    <row r="76" spans="1:7" x14ac:dyDescent="0.2">
      <c r="E76" s="232"/>
    </row>
    <row r="77" spans="1:7" x14ac:dyDescent="0.2">
      <c r="E77" s="232"/>
    </row>
    <row r="78" spans="1:7" x14ac:dyDescent="0.2">
      <c r="E78" s="232"/>
    </row>
    <row r="79" spans="1:7" x14ac:dyDescent="0.2">
      <c r="E79" s="232"/>
    </row>
    <row r="80" spans="1:7" x14ac:dyDescent="0.2">
      <c r="E80" s="232"/>
    </row>
    <row r="81" spans="5:5" x14ac:dyDescent="0.2">
      <c r="E81" s="232"/>
    </row>
    <row r="82" spans="5:5" x14ac:dyDescent="0.2">
      <c r="E82" s="232"/>
    </row>
    <row r="83" spans="5:5" x14ac:dyDescent="0.2">
      <c r="E83" s="232"/>
    </row>
    <row r="84" spans="5:5" x14ac:dyDescent="0.2">
      <c r="E84" s="232"/>
    </row>
    <row r="85" spans="5:5" x14ac:dyDescent="0.2">
      <c r="E85" s="232"/>
    </row>
    <row r="86" spans="5:5" x14ac:dyDescent="0.2">
      <c r="E86" s="232"/>
    </row>
    <row r="87" spans="5:5" x14ac:dyDescent="0.2">
      <c r="E87" s="232"/>
    </row>
    <row r="88" spans="5:5" x14ac:dyDescent="0.2">
      <c r="E88" s="232"/>
    </row>
    <row r="89" spans="5:5" x14ac:dyDescent="0.2">
      <c r="E89" s="232"/>
    </row>
    <row r="90" spans="5:5" x14ac:dyDescent="0.2">
      <c r="E90" s="232"/>
    </row>
    <row r="91" spans="5:5" x14ac:dyDescent="0.2">
      <c r="E91" s="232"/>
    </row>
    <row r="92" spans="5:5" x14ac:dyDescent="0.2">
      <c r="E92" s="232"/>
    </row>
    <row r="93" spans="5:5" x14ac:dyDescent="0.2">
      <c r="E93" s="232"/>
    </row>
    <row r="94" spans="5:5" x14ac:dyDescent="0.2">
      <c r="E94" s="232"/>
    </row>
    <row r="95" spans="5:5" x14ac:dyDescent="0.2">
      <c r="E95" s="232"/>
    </row>
    <row r="96" spans="5:5" x14ac:dyDescent="0.2">
      <c r="E96" s="232"/>
    </row>
    <row r="97" spans="1:7" x14ac:dyDescent="0.2">
      <c r="E97" s="232"/>
    </row>
    <row r="98" spans="1:7" x14ac:dyDescent="0.2">
      <c r="E98" s="232"/>
    </row>
    <row r="99" spans="1:7" x14ac:dyDescent="0.2">
      <c r="A99" s="287"/>
      <c r="B99" s="287"/>
    </row>
    <row r="100" spans="1:7" x14ac:dyDescent="0.2">
      <c r="A100" s="276"/>
      <c r="B100" s="276"/>
      <c r="C100" s="288"/>
      <c r="D100" s="288"/>
      <c r="E100" s="289"/>
      <c r="F100" s="288"/>
      <c r="G100" s="290"/>
    </row>
    <row r="101" spans="1:7" x14ac:dyDescent="0.2">
      <c r="A101" s="291"/>
      <c r="B101" s="291"/>
      <c r="C101" s="276"/>
      <c r="D101" s="276"/>
      <c r="E101" s="292"/>
      <c r="F101" s="276"/>
      <c r="G101" s="276"/>
    </row>
    <row r="102" spans="1:7" x14ac:dyDescent="0.2">
      <c r="A102" s="276"/>
      <c r="B102" s="276"/>
      <c r="C102" s="276"/>
      <c r="D102" s="276"/>
      <c r="E102" s="292"/>
      <c r="F102" s="276"/>
      <c r="G102" s="276"/>
    </row>
    <row r="103" spans="1:7" x14ac:dyDescent="0.2">
      <c r="A103" s="276"/>
      <c r="B103" s="276"/>
      <c r="C103" s="276"/>
      <c r="D103" s="276"/>
      <c r="E103" s="292"/>
      <c r="F103" s="276"/>
      <c r="G103" s="276"/>
    </row>
    <row r="104" spans="1:7" x14ac:dyDescent="0.2">
      <c r="A104" s="276"/>
      <c r="B104" s="276"/>
      <c r="C104" s="276"/>
      <c r="D104" s="276"/>
      <c r="E104" s="292"/>
      <c r="F104" s="276"/>
      <c r="G104" s="276"/>
    </row>
    <row r="105" spans="1:7" x14ac:dyDescent="0.2">
      <c r="A105" s="276"/>
      <c r="B105" s="276"/>
      <c r="C105" s="276"/>
      <c r="D105" s="276"/>
      <c r="E105" s="292"/>
      <c r="F105" s="276"/>
      <c r="G105" s="276"/>
    </row>
    <row r="106" spans="1:7" x14ac:dyDescent="0.2">
      <c r="A106" s="276"/>
      <c r="B106" s="276"/>
      <c r="C106" s="276"/>
      <c r="D106" s="276"/>
      <c r="E106" s="292"/>
      <c r="F106" s="276"/>
      <c r="G106" s="276"/>
    </row>
    <row r="107" spans="1:7" x14ac:dyDescent="0.2">
      <c r="A107" s="276"/>
      <c r="B107" s="276"/>
      <c r="C107" s="276"/>
      <c r="D107" s="276"/>
      <c r="E107" s="292"/>
      <c r="F107" s="276"/>
      <c r="G107" s="276"/>
    </row>
    <row r="108" spans="1:7" x14ac:dyDescent="0.2">
      <c r="A108" s="276"/>
      <c r="B108" s="276"/>
      <c r="C108" s="276"/>
      <c r="D108" s="276"/>
      <c r="E108" s="292"/>
      <c r="F108" s="276"/>
      <c r="G108" s="276"/>
    </row>
    <row r="109" spans="1:7" x14ac:dyDescent="0.2">
      <c r="A109" s="276"/>
      <c r="B109" s="276"/>
      <c r="C109" s="276"/>
      <c r="D109" s="276"/>
      <c r="E109" s="292"/>
      <c r="F109" s="276"/>
      <c r="G109" s="276"/>
    </row>
    <row r="110" spans="1:7" x14ac:dyDescent="0.2">
      <c r="A110" s="276"/>
      <c r="B110" s="276"/>
      <c r="C110" s="276"/>
      <c r="D110" s="276"/>
      <c r="E110" s="292"/>
      <c r="F110" s="276"/>
      <c r="G110" s="276"/>
    </row>
    <row r="111" spans="1:7" x14ac:dyDescent="0.2">
      <c r="A111" s="276"/>
      <c r="B111" s="276"/>
      <c r="C111" s="276"/>
      <c r="D111" s="276"/>
      <c r="E111" s="292"/>
      <c r="F111" s="276"/>
      <c r="G111" s="276"/>
    </row>
    <row r="112" spans="1:7" x14ac:dyDescent="0.2">
      <c r="A112" s="276"/>
      <c r="B112" s="276"/>
      <c r="C112" s="276"/>
      <c r="D112" s="276"/>
      <c r="E112" s="292"/>
      <c r="F112" s="276"/>
      <c r="G112" s="276"/>
    </row>
    <row r="113" spans="1:7" x14ac:dyDescent="0.2">
      <c r="A113" s="276"/>
      <c r="B113" s="276"/>
      <c r="C113" s="276"/>
      <c r="D113" s="276"/>
      <c r="E113" s="292"/>
      <c r="F113" s="276"/>
      <c r="G113" s="276"/>
    </row>
  </sheetData>
  <mergeCells count="13">
    <mergeCell ref="C17:D17"/>
    <mergeCell ref="C18:D18"/>
    <mergeCell ref="C20:D20"/>
    <mergeCell ref="C22:D22"/>
    <mergeCell ref="A1:G1"/>
    <mergeCell ref="A3:B3"/>
    <mergeCell ref="A4:B4"/>
    <mergeCell ref="E4:G4"/>
    <mergeCell ref="C27:D27"/>
    <mergeCell ref="C28:D28"/>
    <mergeCell ref="C32:D32"/>
    <mergeCell ref="C33:D33"/>
    <mergeCell ref="C35:D35"/>
  </mergeCells>
  <printOptions gridLinesSet="0"/>
  <pageMargins left="0.90551181102362199" right="0.31496062992125984" top="0.94488188976377951" bottom="0.94488188976377951" header="0.31496062992125984" footer="0.31496062992125984"/>
  <pageSetup paperSize="9" scale="95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86FC6-3E8F-437E-8EA4-46943D6388E1}">
  <sheetPr codeName="List24"/>
  <dimension ref="A1:BE51"/>
  <sheetViews>
    <sheetView zoomScaleNormal="100" workbookViewId="0">
      <selection activeCell="C27" sqref="C27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256" width="9.140625" style="1"/>
    <col min="257" max="257" width="2" style="1" customWidth="1"/>
    <col min="258" max="258" width="15" style="1" customWidth="1"/>
    <col min="259" max="259" width="15.85546875" style="1" customWidth="1"/>
    <col min="260" max="260" width="14.5703125" style="1" customWidth="1"/>
    <col min="261" max="261" width="13.5703125" style="1" customWidth="1"/>
    <col min="262" max="262" width="16.5703125" style="1" customWidth="1"/>
    <col min="263" max="263" width="15.28515625" style="1" customWidth="1"/>
    <col min="264" max="512" width="9.140625" style="1"/>
    <col min="513" max="513" width="2" style="1" customWidth="1"/>
    <col min="514" max="514" width="15" style="1" customWidth="1"/>
    <col min="515" max="515" width="15.85546875" style="1" customWidth="1"/>
    <col min="516" max="516" width="14.5703125" style="1" customWidth="1"/>
    <col min="517" max="517" width="13.5703125" style="1" customWidth="1"/>
    <col min="518" max="518" width="16.5703125" style="1" customWidth="1"/>
    <col min="519" max="519" width="15.28515625" style="1" customWidth="1"/>
    <col min="520" max="768" width="9.140625" style="1"/>
    <col min="769" max="769" width="2" style="1" customWidth="1"/>
    <col min="770" max="770" width="15" style="1" customWidth="1"/>
    <col min="771" max="771" width="15.85546875" style="1" customWidth="1"/>
    <col min="772" max="772" width="14.5703125" style="1" customWidth="1"/>
    <col min="773" max="773" width="13.5703125" style="1" customWidth="1"/>
    <col min="774" max="774" width="16.5703125" style="1" customWidth="1"/>
    <col min="775" max="775" width="15.28515625" style="1" customWidth="1"/>
    <col min="776" max="1024" width="9.140625" style="1"/>
    <col min="1025" max="1025" width="2" style="1" customWidth="1"/>
    <col min="1026" max="1026" width="15" style="1" customWidth="1"/>
    <col min="1027" max="1027" width="15.85546875" style="1" customWidth="1"/>
    <col min="1028" max="1028" width="14.5703125" style="1" customWidth="1"/>
    <col min="1029" max="1029" width="13.5703125" style="1" customWidth="1"/>
    <col min="1030" max="1030" width="16.5703125" style="1" customWidth="1"/>
    <col min="1031" max="1031" width="15.28515625" style="1" customWidth="1"/>
    <col min="1032" max="1280" width="9.140625" style="1"/>
    <col min="1281" max="1281" width="2" style="1" customWidth="1"/>
    <col min="1282" max="1282" width="15" style="1" customWidth="1"/>
    <col min="1283" max="1283" width="15.85546875" style="1" customWidth="1"/>
    <col min="1284" max="1284" width="14.5703125" style="1" customWidth="1"/>
    <col min="1285" max="1285" width="13.5703125" style="1" customWidth="1"/>
    <col min="1286" max="1286" width="16.5703125" style="1" customWidth="1"/>
    <col min="1287" max="1287" width="15.28515625" style="1" customWidth="1"/>
    <col min="1288" max="1536" width="9.140625" style="1"/>
    <col min="1537" max="1537" width="2" style="1" customWidth="1"/>
    <col min="1538" max="1538" width="15" style="1" customWidth="1"/>
    <col min="1539" max="1539" width="15.85546875" style="1" customWidth="1"/>
    <col min="1540" max="1540" width="14.5703125" style="1" customWidth="1"/>
    <col min="1541" max="1541" width="13.5703125" style="1" customWidth="1"/>
    <col min="1542" max="1542" width="16.5703125" style="1" customWidth="1"/>
    <col min="1543" max="1543" width="15.28515625" style="1" customWidth="1"/>
    <col min="1544" max="1792" width="9.140625" style="1"/>
    <col min="1793" max="1793" width="2" style="1" customWidth="1"/>
    <col min="1794" max="1794" width="15" style="1" customWidth="1"/>
    <col min="1795" max="1795" width="15.85546875" style="1" customWidth="1"/>
    <col min="1796" max="1796" width="14.5703125" style="1" customWidth="1"/>
    <col min="1797" max="1797" width="13.5703125" style="1" customWidth="1"/>
    <col min="1798" max="1798" width="16.5703125" style="1" customWidth="1"/>
    <col min="1799" max="1799" width="15.28515625" style="1" customWidth="1"/>
    <col min="1800" max="2048" width="9.140625" style="1"/>
    <col min="2049" max="2049" width="2" style="1" customWidth="1"/>
    <col min="2050" max="2050" width="15" style="1" customWidth="1"/>
    <col min="2051" max="2051" width="15.85546875" style="1" customWidth="1"/>
    <col min="2052" max="2052" width="14.5703125" style="1" customWidth="1"/>
    <col min="2053" max="2053" width="13.5703125" style="1" customWidth="1"/>
    <col min="2054" max="2054" width="16.5703125" style="1" customWidth="1"/>
    <col min="2055" max="2055" width="15.28515625" style="1" customWidth="1"/>
    <col min="2056" max="2304" width="9.140625" style="1"/>
    <col min="2305" max="2305" width="2" style="1" customWidth="1"/>
    <col min="2306" max="2306" width="15" style="1" customWidth="1"/>
    <col min="2307" max="2307" width="15.85546875" style="1" customWidth="1"/>
    <col min="2308" max="2308" width="14.5703125" style="1" customWidth="1"/>
    <col min="2309" max="2309" width="13.5703125" style="1" customWidth="1"/>
    <col min="2310" max="2310" width="16.5703125" style="1" customWidth="1"/>
    <col min="2311" max="2311" width="15.28515625" style="1" customWidth="1"/>
    <col min="2312" max="2560" width="9.140625" style="1"/>
    <col min="2561" max="2561" width="2" style="1" customWidth="1"/>
    <col min="2562" max="2562" width="15" style="1" customWidth="1"/>
    <col min="2563" max="2563" width="15.85546875" style="1" customWidth="1"/>
    <col min="2564" max="2564" width="14.5703125" style="1" customWidth="1"/>
    <col min="2565" max="2565" width="13.5703125" style="1" customWidth="1"/>
    <col min="2566" max="2566" width="16.5703125" style="1" customWidth="1"/>
    <col min="2567" max="2567" width="15.28515625" style="1" customWidth="1"/>
    <col min="2568" max="2816" width="9.140625" style="1"/>
    <col min="2817" max="2817" width="2" style="1" customWidth="1"/>
    <col min="2818" max="2818" width="15" style="1" customWidth="1"/>
    <col min="2819" max="2819" width="15.85546875" style="1" customWidth="1"/>
    <col min="2820" max="2820" width="14.5703125" style="1" customWidth="1"/>
    <col min="2821" max="2821" width="13.5703125" style="1" customWidth="1"/>
    <col min="2822" max="2822" width="16.5703125" style="1" customWidth="1"/>
    <col min="2823" max="2823" width="15.28515625" style="1" customWidth="1"/>
    <col min="2824" max="3072" width="9.140625" style="1"/>
    <col min="3073" max="3073" width="2" style="1" customWidth="1"/>
    <col min="3074" max="3074" width="15" style="1" customWidth="1"/>
    <col min="3075" max="3075" width="15.85546875" style="1" customWidth="1"/>
    <col min="3076" max="3076" width="14.5703125" style="1" customWidth="1"/>
    <col min="3077" max="3077" width="13.5703125" style="1" customWidth="1"/>
    <col min="3078" max="3078" width="16.5703125" style="1" customWidth="1"/>
    <col min="3079" max="3079" width="15.28515625" style="1" customWidth="1"/>
    <col min="3080" max="3328" width="9.140625" style="1"/>
    <col min="3329" max="3329" width="2" style="1" customWidth="1"/>
    <col min="3330" max="3330" width="15" style="1" customWidth="1"/>
    <col min="3331" max="3331" width="15.85546875" style="1" customWidth="1"/>
    <col min="3332" max="3332" width="14.5703125" style="1" customWidth="1"/>
    <col min="3333" max="3333" width="13.5703125" style="1" customWidth="1"/>
    <col min="3334" max="3334" width="16.5703125" style="1" customWidth="1"/>
    <col min="3335" max="3335" width="15.28515625" style="1" customWidth="1"/>
    <col min="3336" max="3584" width="9.140625" style="1"/>
    <col min="3585" max="3585" width="2" style="1" customWidth="1"/>
    <col min="3586" max="3586" width="15" style="1" customWidth="1"/>
    <col min="3587" max="3587" width="15.85546875" style="1" customWidth="1"/>
    <col min="3588" max="3588" width="14.5703125" style="1" customWidth="1"/>
    <col min="3589" max="3589" width="13.5703125" style="1" customWidth="1"/>
    <col min="3590" max="3590" width="16.5703125" style="1" customWidth="1"/>
    <col min="3591" max="3591" width="15.28515625" style="1" customWidth="1"/>
    <col min="3592" max="3840" width="9.140625" style="1"/>
    <col min="3841" max="3841" width="2" style="1" customWidth="1"/>
    <col min="3842" max="3842" width="15" style="1" customWidth="1"/>
    <col min="3843" max="3843" width="15.85546875" style="1" customWidth="1"/>
    <col min="3844" max="3844" width="14.5703125" style="1" customWidth="1"/>
    <col min="3845" max="3845" width="13.5703125" style="1" customWidth="1"/>
    <col min="3846" max="3846" width="16.5703125" style="1" customWidth="1"/>
    <col min="3847" max="3847" width="15.28515625" style="1" customWidth="1"/>
    <col min="3848" max="4096" width="9.140625" style="1"/>
    <col min="4097" max="4097" width="2" style="1" customWidth="1"/>
    <col min="4098" max="4098" width="15" style="1" customWidth="1"/>
    <col min="4099" max="4099" width="15.85546875" style="1" customWidth="1"/>
    <col min="4100" max="4100" width="14.5703125" style="1" customWidth="1"/>
    <col min="4101" max="4101" width="13.5703125" style="1" customWidth="1"/>
    <col min="4102" max="4102" width="16.5703125" style="1" customWidth="1"/>
    <col min="4103" max="4103" width="15.28515625" style="1" customWidth="1"/>
    <col min="4104" max="4352" width="9.140625" style="1"/>
    <col min="4353" max="4353" width="2" style="1" customWidth="1"/>
    <col min="4354" max="4354" width="15" style="1" customWidth="1"/>
    <col min="4355" max="4355" width="15.85546875" style="1" customWidth="1"/>
    <col min="4356" max="4356" width="14.5703125" style="1" customWidth="1"/>
    <col min="4357" max="4357" width="13.5703125" style="1" customWidth="1"/>
    <col min="4358" max="4358" width="16.5703125" style="1" customWidth="1"/>
    <col min="4359" max="4359" width="15.28515625" style="1" customWidth="1"/>
    <col min="4360" max="4608" width="9.140625" style="1"/>
    <col min="4609" max="4609" width="2" style="1" customWidth="1"/>
    <col min="4610" max="4610" width="15" style="1" customWidth="1"/>
    <col min="4611" max="4611" width="15.85546875" style="1" customWidth="1"/>
    <col min="4612" max="4612" width="14.5703125" style="1" customWidth="1"/>
    <col min="4613" max="4613" width="13.5703125" style="1" customWidth="1"/>
    <col min="4614" max="4614" width="16.5703125" style="1" customWidth="1"/>
    <col min="4615" max="4615" width="15.28515625" style="1" customWidth="1"/>
    <col min="4616" max="4864" width="9.140625" style="1"/>
    <col min="4865" max="4865" width="2" style="1" customWidth="1"/>
    <col min="4866" max="4866" width="15" style="1" customWidth="1"/>
    <col min="4867" max="4867" width="15.85546875" style="1" customWidth="1"/>
    <col min="4868" max="4868" width="14.5703125" style="1" customWidth="1"/>
    <col min="4869" max="4869" width="13.5703125" style="1" customWidth="1"/>
    <col min="4870" max="4870" width="16.5703125" style="1" customWidth="1"/>
    <col min="4871" max="4871" width="15.28515625" style="1" customWidth="1"/>
    <col min="4872" max="5120" width="9.140625" style="1"/>
    <col min="5121" max="5121" width="2" style="1" customWidth="1"/>
    <col min="5122" max="5122" width="15" style="1" customWidth="1"/>
    <col min="5123" max="5123" width="15.85546875" style="1" customWidth="1"/>
    <col min="5124" max="5124" width="14.5703125" style="1" customWidth="1"/>
    <col min="5125" max="5125" width="13.5703125" style="1" customWidth="1"/>
    <col min="5126" max="5126" width="16.5703125" style="1" customWidth="1"/>
    <col min="5127" max="5127" width="15.28515625" style="1" customWidth="1"/>
    <col min="5128" max="5376" width="9.140625" style="1"/>
    <col min="5377" max="5377" width="2" style="1" customWidth="1"/>
    <col min="5378" max="5378" width="15" style="1" customWidth="1"/>
    <col min="5379" max="5379" width="15.85546875" style="1" customWidth="1"/>
    <col min="5380" max="5380" width="14.5703125" style="1" customWidth="1"/>
    <col min="5381" max="5381" width="13.5703125" style="1" customWidth="1"/>
    <col min="5382" max="5382" width="16.5703125" style="1" customWidth="1"/>
    <col min="5383" max="5383" width="15.28515625" style="1" customWidth="1"/>
    <col min="5384" max="5632" width="9.140625" style="1"/>
    <col min="5633" max="5633" width="2" style="1" customWidth="1"/>
    <col min="5634" max="5634" width="15" style="1" customWidth="1"/>
    <col min="5635" max="5635" width="15.85546875" style="1" customWidth="1"/>
    <col min="5636" max="5636" width="14.5703125" style="1" customWidth="1"/>
    <col min="5637" max="5637" width="13.5703125" style="1" customWidth="1"/>
    <col min="5638" max="5638" width="16.5703125" style="1" customWidth="1"/>
    <col min="5639" max="5639" width="15.28515625" style="1" customWidth="1"/>
    <col min="5640" max="5888" width="9.140625" style="1"/>
    <col min="5889" max="5889" width="2" style="1" customWidth="1"/>
    <col min="5890" max="5890" width="15" style="1" customWidth="1"/>
    <col min="5891" max="5891" width="15.85546875" style="1" customWidth="1"/>
    <col min="5892" max="5892" width="14.5703125" style="1" customWidth="1"/>
    <col min="5893" max="5893" width="13.5703125" style="1" customWidth="1"/>
    <col min="5894" max="5894" width="16.5703125" style="1" customWidth="1"/>
    <col min="5895" max="5895" width="15.28515625" style="1" customWidth="1"/>
    <col min="5896" max="6144" width="9.140625" style="1"/>
    <col min="6145" max="6145" width="2" style="1" customWidth="1"/>
    <col min="6146" max="6146" width="15" style="1" customWidth="1"/>
    <col min="6147" max="6147" width="15.85546875" style="1" customWidth="1"/>
    <col min="6148" max="6148" width="14.5703125" style="1" customWidth="1"/>
    <col min="6149" max="6149" width="13.5703125" style="1" customWidth="1"/>
    <col min="6150" max="6150" width="16.5703125" style="1" customWidth="1"/>
    <col min="6151" max="6151" width="15.28515625" style="1" customWidth="1"/>
    <col min="6152" max="6400" width="9.140625" style="1"/>
    <col min="6401" max="6401" width="2" style="1" customWidth="1"/>
    <col min="6402" max="6402" width="15" style="1" customWidth="1"/>
    <col min="6403" max="6403" width="15.85546875" style="1" customWidth="1"/>
    <col min="6404" max="6404" width="14.5703125" style="1" customWidth="1"/>
    <col min="6405" max="6405" width="13.5703125" style="1" customWidth="1"/>
    <col min="6406" max="6406" width="16.5703125" style="1" customWidth="1"/>
    <col min="6407" max="6407" width="15.28515625" style="1" customWidth="1"/>
    <col min="6408" max="6656" width="9.140625" style="1"/>
    <col min="6657" max="6657" width="2" style="1" customWidth="1"/>
    <col min="6658" max="6658" width="15" style="1" customWidth="1"/>
    <col min="6659" max="6659" width="15.85546875" style="1" customWidth="1"/>
    <col min="6660" max="6660" width="14.5703125" style="1" customWidth="1"/>
    <col min="6661" max="6661" width="13.5703125" style="1" customWidth="1"/>
    <col min="6662" max="6662" width="16.5703125" style="1" customWidth="1"/>
    <col min="6663" max="6663" width="15.28515625" style="1" customWidth="1"/>
    <col min="6664" max="6912" width="9.140625" style="1"/>
    <col min="6913" max="6913" width="2" style="1" customWidth="1"/>
    <col min="6914" max="6914" width="15" style="1" customWidth="1"/>
    <col min="6915" max="6915" width="15.85546875" style="1" customWidth="1"/>
    <col min="6916" max="6916" width="14.5703125" style="1" customWidth="1"/>
    <col min="6917" max="6917" width="13.5703125" style="1" customWidth="1"/>
    <col min="6918" max="6918" width="16.5703125" style="1" customWidth="1"/>
    <col min="6919" max="6919" width="15.28515625" style="1" customWidth="1"/>
    <col min="6920" max="7168" width="9.140625" style="1"/>
    <col min="7169" max="7169" width="2" style="1" customWidth="1"/>
    <col min="7170" max="7170" width="15" style="1" customWidth="1"/>
    <col min="7171" max="7171" width="15.85546875" style="1" customWidth="1"/>
    <col min="7172" max="7172" width="14.5703125" style="1" customWidth="1"/>
    <col min="7173" max="7173" width="13.5703125" style="1" customWidth="1"/>
    <col min="7174" max="7174" width="16.5703125" style="1" customWidth="1"/>
    <col min="7175" max="7175" width="15.28515625" style="1" customWidth="1"/>
    <col min="7176" max="7424" width="9.140625" style="1"/>
    <col min="7425" max="7425" width="2" style="1" customWidth="1"/>
    <col min="7426" max="7426" width="15" style="1" customWidth="1"/>
    <col min="7427" max="7427" width="15.85546875" style="1" customWidth="1"/>
    <col min="7428" max="7428" width="14.5703125" style="1" customWidth="1"/>
    <col min="7429" max="7429" width="13.5703125" style="1" customWidth="1"/>
    <col min="7430" max="7430" width="16.5703125" style="1" customWidth="1"/>
    <col min="7431" max="7431" width="15.28515625" style="1" customWidth="1"/>
    <col min="7432" max="7680" width="9.140625" style="1"/>
    <col min="7681" max="7681" width="2" style="1" customWidth="1"/>
    <col min="7682" max="7682" width="15" style="1" customWidth="1"/>
    <col min="7683" max="7683" width="15.85546875" style="1" customWidth="1"/>
    <col min="7684" max="7684" width="14.5703125" style="1" customWidth="1"/>
    <col min="7685" max="7685" width="13.5703125" style="1" customWidth="1"/>
    <col min="7686" max="7686" width="16.5703125" style="1" customWidth="1"/>
    <col min="7687" max="7687" width="15.28515625" style="1" customWidth="1"/>
    <col min="7688" max="7936" width="9.140625" style="1"/>
    <col min="7937" max="7937" width="2" style="1" customWidth="1"/>
    <col min="7938" max="7938" width="15" style="1" customWidth="1"/>
    <col min="7939" max="7939" width="15.85546875" style="1" customWidth="1"/>
    <col min="7940" max="7940" width="14.5703125" style="1" customWidth="1"/>
    <col min="7941" max="7941" width="13.5703125" style="1" customWidth="1"/>
    <col min="7942" max="7942" width="16.5703125" style="1" customWidth="1"/>
    <col min="7943" max="7943" width="15.28515625" style="1" customWidth="1"/>
    <col min="7944" max="8192" width="9.140625" style="1"/>
    <col min="8193" max="8193" width="2" style="1" customWidth="1"/>
    <col min="8194" max="8194" width="15" style="1" customWidth="1"/>
    <col min="8195" max="8195" width="15.85546875" style="1" customWidth="1"/>
    <col min="8196" max="8196" width="14.5703125" style="1" customWidth="1"/>
    <col min="8197" max="8197" width="13.5703125" style="1" customWidth="1"/>
    <col min="8198" max="8198" width="16.5703125" style="1" customWidth="1"/>
    <col min="8199" max="8199" width="15.28515625" style="1" customWidth="1"/>
    <col min="8200" max="8448" width="9.140625" style="1"/>
    <col min="8449" max="8449" width="2" style="1" customWidth="1"/>
    <col min="8450" max="8450" width="15" style="1" customWidth="1"/>
    <col min="8451" max="8451" width="15.85546875" style="1" customWidth="1"/>
    <col min="8452" max="8452" width="14.5703125" style="1" customWidth="1"/>
    <col min="8453" max="8453" width="13.5703125" style="1" customWidth="1"/>
    <col min="8454" max="8454" width="16.5703125" style="1" customWidth="1"/>
    <col min="8455" max="8455" width="15.28515625" style="1" customWidth="1"/>
    <col min="8456" max="8704" width="9.140625" style="1"/>
    <col min="8705" max="8705" width="2" style="1" customWidth="1"/>
    <col min="8706" max="8706" width="15" style="1" customWidth="1"/>
    <col min="8707" max="8707" width="15.85546875" style="1" customWidth="1"/>
    <col min="8708" max="8708" width="14.5703125" style="1" customWidth="1"/>
    <col min="8709" max="8709" width="13.5703125" style="1" customWidth="1"/>
    <col min="8710" max="8710" width="16.5703125" style="1" customWidth="1"/>
    <col min="8711" max="8711" width="15.28515625" style="1" customWidth="1"/>
    <col min="8712" max="8960" width="9.140625" style="1"/>
    <col min="8961" max="8961" width="2" style="1" customWidth="1"/>
    <col min="8962" max="8962" width="15" style="1" customWidth="1"/>
    <col min="8963" max="8963" width="15.85546875" style="1" customWidth="1"/>
    <col min="8964" max="8964" width="14.5703125" style="1" customWidth="1"/>
    <col min="8965" max="8965" width="13.5703125" style="1" customWidth="1"/>
    <col min="8966" max="8966" width="16.5703125" style="1" customWidth="1"/>
    <col min="8967" max="8967" width="15.28515625" style="1" customWidth="1"/>
    <col min="8968" max="9216" width="9.140625" style="1"/>
    <col min="9217" max="9217" width="2" style="1" customWidth="1"/>
    <col min="9218" max="9218" width="15" style="1" customWidth="1"/>
    <col min="9219" max="9219" width="15.85546875" style="1" customWidth="1"/>
    <col min="9220" max="9220" width="14.5703125" style="1" customWidth="1"/>
    <col min="9221" max="9221" width="13.5703125" style="1" customWidth="1"/>
    <col min="9222" max="9222" width="16.5703125" style="1" customWidth="1"/>
    <col min="9223" max="9223" width="15.28515625" style="1" customWidth="1"/>
    <col min="9224" max="9472" width="9.140625" style="1"/>
    <col min="9473" max="9473" width="2" style="1" customWidth="1"/>
    <col min="9474" max="9474" width="15" style="1" customWidth="1"/>
    <col min="9475" max="9475" width="15.85546875" style="1" customWidth="1"/>
    <col min="9476" max="9476" width="14.5703125" style="1" customWidth="1"/>
    <col min="9477" max="9477" width="13.5703125" style="1" customWidth="1"/>
    <col min="9478" max="9478" width="16.5703125" style="1" customWidth="1"/>
    <col min="9479" max="9479" width="15.28515625" style="1" customWidth="1"/>
    <col min="9480" max="9728" width="9.140625" style="1"/>
    <col min="9729" max="9729" width="2" style="1" customWidth="1"/>
    <col min="9730" max="9730" width="15" style="1" customWidth="1"/>
    <col min="9731" max="9731" width="15.85546875" style="1" customWidth="1"/>
    <col min="9732" max="9732" width="14.5703125" style="1" customWidth="1"/>
    <col min="9733" max="9733" width="13.5703125" style="1" customWidth="1"/>
    <col min="9734" max="9734" width="16.5703125" style="1" customWidth="1"/>
    <col min="9735" max="9735" width="15.28515625" style="1" customWidth="1"/>
    <col min="9736" max="9984" width="9.140625" style="1"/>
    <col min="9985" max="9985" width="2" style="1" customWidth="1"/>
    <col min="9986" max="9986" width="15" style="1" customWidth="1"/>
    <col min="9987" max="9987" width="15.85546875" style="1" customWidth="1"/>
    <col min="9988" max="9988" width="14.5703125" style="1" customWidth="1"/>
    <col min="9989" max="9989" width="13.5703125" style="1" customWidth="1"/>
    <col min="9990" max="9990" width="16.5703125" style="1" customWidth="1"/>
    <col min="9991" max="9991" width="15.28515625" style="1" customWidth="1"/>
    <col min="9992" max="10240" width="9.140625" style="1"/>
    <col min="10241" max="10241" width="2" style="1" customWidth="1"/>
    <col min="10242" max="10242" width="15" style="1" customWidth="1"/>
    <col min="10243" max="10243" width="15.85546875" style="1" customWidth="1"/>
    <col min="10244" max="10244" width="14.5703125" style="1" customWidth="1"/>
    <col min="10245" max="10245" width="13.5703125" style="1" customWidth="1"/>
    <col min="10246" max="10246" width="16.5703125" style="1" customWidth="1"/>
    <col min="10247" max="10247" width="15.28515625" style="1" customWidth="1"/>
    <col min="10248" max="10496" width="9.140625" style="1"/>
    <col min="10497" max="10497" width="2" style="1" customWidth="1"/>
    <col min="10498" max="10498" width="15" style="1" customWidth="1"/>
    <col min="10499" max="10499" width="15.85546875" style="1" customWidth="1"/>
    <col min="10500" max="10500" width="14.5703125" style="1" customWidth="1"/>
    <col min="10501" max="10501" width="13.5703125" style="1" customWidth="1"/>
    <col min="10502" max="10502" width="16.5703125" style="1" customWidth="1"/>
    <col min="10503" max="10503" width="15.28515625" style="1" customWidth="1"/>
    <col min="10504" max="10752" width="9.140625" style="1"/>
    <col min="10753" max="10753" width="2" style="1" customWidth="1"/>
    <col min="10754" max="10754" width="15" style="1" customWidth="1"/>
    <col min="10755" max="10755" width="15.85546875" style="1" customWidth="1"/>
    <col min="10756" max="10756" width="14.5703125" style="1" customWidth="1"/>
    <col min="10757" max="10757" width="13.5703125" style="1" customWidth="1"/>
    <col min="10758" max="10758" width="16.5703125" style="1" customWidth="1"/>
    <col min="10759" max="10759" width="15.28515625" style="1" customWidth="1"/>
    <col min="10760" max="11008" width="9.140625" style="1"/>
    <col min="11009" max="11009" width="2" style="1" customWidth="1"/>
    <col min="11010" max="11010" width="15" style="1" customWidth="1"/>
    <col min="11011" max="11011" width="15.85546875" style="1" customWidth="1"/>
    <col min="11012" max="11012" width="14.5703125" style="1" customWidth="1"/>
    <col min="11013" max="11013" width="13.5703125" style="1" customWidth="1"/>
    <col min="11014" max="11014" width="16.5703125" style="1" customWidth="1"/>
    <col min="11015" max="11015" width="15.28515625" style="1" customWidth="1"/>
    <col min="11016" max="11264" width="9.140625" style="1"/>
    <col min="11265" max="11265" width="2" style="1" customWidth="1"/>
    <col min="11266" max="11266" width="15" style="1" customWidth="1"/>
    <col min="11267" max="11267" width="15.85546875" style="1" customWidth="1"/>
    <col min="11268" max="11268" width="14.5703125" style="1" customWidth="1"/>
    <col min="11269" max="11269" width="13.5703125" style="1" customWidth="1"/>
    <col min="11270" max="11270" width="16.5703125" style="1" customWidth="1"/>
    <col min="11271" max="11271" width="15.28515625" style="1" customWidth="1"/>
    <col min="11272" max="11520" width="9.140625" style="1"/>
    <col min="11521" max="11521" width="2" style="1" customWidth="1"/>
    <col min="11522" max="11522" width="15" style="1" customWidth="1"/>
    <col min="11523" max="11523" width="15.85546875" style="1" customWidth="1"/>
    <col min="11524" max="11524" width="14.5703125" style="1" customWidth="1"/>
    <col min="11525" max="11525" width="13.5703125" style="1" customWidth="1"/>
    <col min="11526" max="11526" width="16.5703125" style="1" customWidth="1"/>
    <col min="11527" max="11527" width="15.28515625" style="1" customWidth="1"/>
    <col min="11528" max="11776" width="9.140625" style="1"/>
    <col min="11777" max="11777" width="2" style="1" customWidth="1"/>
    <col min="11778" max="11778" width="15" style="1" customWidth="1"/>
    <col min="11779" max="11779" width="15.85546875" style="1" customWidth="1"/>
    <col min="11780" max="11780" width="14.5703125" style="1" customWidth="1"/>
    <col min="11781" max="11781" width="13.5703125" style="1" customWidth="1"/>
    <col min="11782" max="11782" width="16.5703125" style="1" customWidth="1"/>
    <col min="11783" max="11783" width="15.28515625" style="1" customWidth="1"/>
    <col min="11784" max="12032" width="9.140625" style="1"/>
    <col min="12033" max="12033" width="2" style="1" customWidth="1"/>
    <col min="12034" max="12034" width="15" style="1" customWidth="1"/>
    <col min="12035" max="12035" width="15.85546875" style="1" customWidth="1"/>
    <col min="12036" max="12036" width="14.5703125" style="1" customWidth="1"/>
    <col min="12037" max="12037" width="13.5703125" style="1" customWidth="1"/>
    <col min="12038" max="12038" width="16.5703125" style="1" customWidth="1"/>
    <col min="12039" max="12039" width="15.28515625" style="1" customWidth="1"/>
    <col min="12040" max="12288" width="9.140625" style="1"/>
    <col min="12289" max="12289" width="2" style="1" customWidth="1"/>
    <col min="12290" max="12290" width="15" style="1" customWidth="1"/>
    <col min="12291" max="12291" width="15.85546875" style="1" customWidth="1"/>
    <col min="12292" max="12292" width="14.5703125" style="1" customWidth="1"/>
    <col min="12293" max="12293" width="13.5703125" style="1" customWidth="1"/>
    <col min="12294" max="12294" width="16.5703125" style="1" customWidth="1"/>
    <col min="12295" max="12295" width="15.28515625" style="1" customWidth="1"/>
    <col min="12296" max="12544" width="9.140625" style="1"/>
    <col min="12545" max="12545" width="2" style="1" customWidth="1"/>
    <col min="12546" max="12546" width="15" style="1" customWidth="1"/>
    <col min="12547" max="12547" width="15.85546875" style="1" customWidth="1"/>
    <col min="12548" max="12548" width="14.5703125" style="1" customWidth="1"/>
    <col min="12549" max="12549" width="13.5703125" style="1" customWidth="1"/>
    <col min="12550" max="12550" width="16.5703125" style="1" customWidth="1"/>
    <col min="12551" max="12551" width="15.28515625" style="1" customWidth="1"/>
    <col min="12552" max="12800" width="9.140625" style="1"/>
    <col min="12801" max="12801" width="2" style="1" customWidth="1"/>
    <col min="12802" max="12802" width="15" style="1" customWidth="1"/>
    <col min="12803" max="12803" width="15.85546875" style="1" customWidth="1"/>
    <col min="12804" max="12804" width="14.5703125" style="1" customWidth="1"/>
    <col min="12805" max="12805" width="13.5703125" style="1" customWidth="1"/>
    <col min="12806" max="12806" width="16.5703125" style="1" customWidth="1"/>
    <col min="12807" max="12807" width="15.28515625" style="1" customWidth="1"/>
    <col min="12808" max="13056" width="9.140625" style="1"/>
    <col min="13057" max="13057" width="2" style="1" customWidth="1"/>
    <col min="13058" max="13058" width="15" style="1" customWidth="1"/>
    <col min="13059" max="13059" width="15.85546875" style="1" customWidth="1"/>
    <col min="13060" max="13060" width="14.5703125" style="1" customWidth="1"/>
    <col min="13061" max="13061" width="13.5703125" style="1" customWidth="1"/>
    <col min="13062" max="13062" width="16.5703125" style="1" customWidth="1"/>
    <col min="13063" max="13063" width="15.28515625" style="1" customWidth="1"/>
    <col min="13064" max="13312" width="9.140625" style="1"/>
    <col min="13313" max="13313" width="2" style="1" customWidth="1"/>
    <col min="13314" max="13314" width="15" style="1" customWidth="1"/>
    <col min="13315" max="13315" width="15.85546875" style="1" customWidth="1"/>
    <col min="13316" max="13316" width="14.5703125" style="1" customWidth="1"/>
    <col min="13317" max="13317" width="13.5703125" style="1" customWidth="1"/>
    <col min="13318" max="13318" width="16.5703125" style="1" customWidth="1"/>
    <col min="13319" max="13319" width="15.28515625" style="1" customWidth="1"/>
    <col min="13320" max="13568" width="9.140625" style="1"/>
    <col min="13569" max="13569" width="2" style="1" customWidth="1"/>
    <col min="13570" max="13570" width="15" style="1" customWidth="1"/>
    <col min="13571" max="13571" width="15.85546875" style="1" customWidth="1"/>
    <col min="13572" max="13572" width="14.5703125" style="1" customWidth="1"/>
    <col min="13573" max="13573" width="13.5703125" style="1" customWidth="1"/>
    <col min="13574" max="13574" width="16.5703125" style="1" customWidth="1"/>
    <col min="13575" max="13575" width="15.28515625" style="1" customWidth="1"/>
    <col min="13576" max="13824" width="9.140625" style="1"/>
    <col min="13825" max="13825" width="2" style="1" customWidth="1"/>
    <col min="13826" max="13826" width="15" style="1" customWidth="1"/>
    <col min="13827" max="13827" width="15.85546875" style="1" customWidth="1"/>
    <col min="13828" max="13828" width="14.5703125" style="1" customWidth="1"/>
    <col min="13829" max="13829" width="13.5703125" style="1" customWidth="1"/>
    <col min="13830" max="13830" width="16.5703125" style="1" customWidth="1"/>
    <col min="13831" max="13831" width="15.28515625" style="1" customWidth="1"/>
    <col min="13832" max="14080" width="9.140625" style="1"/>
    <col min="14081" max="14081" width="2" style="1" customWidth="1"/>
    <col min="14082" max="14082" width="15" style="1" customWidth="1"/>
    <col min="14083" max="14083" width="15.85546875" style="1" customWidth="1"/>
    <col min="14084" max="14084" width="14.5703125" style="1" customWidth="1"/>
    <col min="14085" max="14085" width="13.5703125" style="1" customWidth="1"/>
    <col min="14086" max="14086" width="16.5703125" style="1" customWidth="1"/>
    <col min="14087" max="14087" width="15.28515625" style="1" customWidth="1"/>
    <col min="14088" max="14336" width="9.140625" style="1"/>
    <col min="14337" max="14337" width="2" style="1" customWidth="1"/>
    <col min="14338" max="14338" width="15" style="1" customWidth="1"/>
    <col min="14339" max="14339" width="15.85546875" style="1" customWidth="1"/>
    <col min="14340" max="14340" width="14.5703125" style="1" customWidth="1"/>
    <col min="14341" max="14341" width="13.5703125" style="1" customWidth="1"/>
    <col min="14342" max="14342" width="16.5703125" style="1" customWidth="1"/>
    <col min="14343" max="14343" width="15.28515625" style="1" customWidth="1"/>
    <col min="14344" max="14592" width="9.140625" style="1"/>
    <col min="14593" max="14593" width="2" style="1" customWidth="1"/>
    <col min="14594" max="14594" width="15" style="1" customWidth="1"/>
    <col min="14595" max="14595" width="15.85546875" style="1" customWidth="1"/>
    <col min="14596" max="14596" width="14.5703125" style="1" customWidth="1"/>
    <col min="14597" max="14597" width="13.5703125" style="1" customWidth="1"/>
    <col min="14598" max="14598" width="16.5703125" style="1" customWidth="1"/>
    <col min="14599" max="14599" width="15.28515625" style="1" customWidth="1"/>
    <col min="14600" max="14848" width="9.140625" style="1"/>
    <col min="14849" max="14849" width="2" style="1" customWidth="1"/>
    <col min="14850" max="14850" width="15" style="1" customWidth="1"/>
    <col min="14851" max="14851" width="15.85546875" style="1" customWidth="1"/>
    <col min="14852" max="14852" width="14.5703125" style="1" customWidth="1"/>
    <col min="14853" max="14853" width="13.5703125" style="1" customWidth="1"/>
    <col min="14854" max="14854" width="16.5703125" style="1" customWidth="1"/>
    <col min="14855" max="14855" width="15.28515625" style="1" customWidth="1"/>
    <col min="14856" max="15104" width="9.140625" style="1"/>
    <col min="15105" max="15105" width="2" style="1" customWidth="1"/>
    <col min="15106" max="15106" width="15" style="1" customWidth="1"/>
    <col min="15107" max="15107" width="15.85546875" style="1" customWidth="1"/>
    <col min="15108" max="15108" width="14.5703125" style="1" customWidth="1"/>
    <col min="15109" max="15109" width="13.5703125" style="1" customWidth="1"/>
    <col min="15110" max="15110" width="16.5703125" style="1" customWidth="1"/>
    <col min="15111" max="15111" width="15.28515625" style="1" customWidth="1"/>
    <col min="15112" max="15360" width="9.140625" style="1"/>
    <col min="15361" max="15361" width="2" style="1" customWidth="1"/>
    <col min="15362" max="15362" width="15" style="1" customWidth="1"/>
    <col min="15363" max="15363" width="15.85546875" style="1" customWidth="1"/>
    <col min="15364" max="15364" width="14.5703125" style="1" customWidth="1"/>
    <col min="15365" max="15365" width="13.5703125" style="1" customWidth="1"/>
    <col min="15366" max="15366" width="16.5703125" style="1" customWidth="1"/>
    <col min="15367" max="15367" width="15.28515625" style="1" customWidth="1"/>
    <col min="15368" max="15616" width="9.140625" style="1"/>
    <col min="15617" max="15617" width="2" style="1" customWidth="1"/>
    <col min="15618" max="15618" width="15" style="1" customWidth="1"/>
    <col min="15619" max="15619" width="15.85546875" style="1" customWidth="1"/>
    <col min="15620" max="15620" width="14.5703125" style="1" customWidth="1"/>
    <col min="15621" max="15621" width="13.5703125" style="1" customWidth="1"/>
    <col min="15622" max="15622" width="16.5703125" style="1" customWidth="1"/>
    <col min="15623" max="15623" width="15.28515625" style="1" customWidth="1"/>
    <col min="15624" max="15872" width="9.140625" style="1"/>
    <col min="15873" max="15873" width="2" style="1" customWidth="1"/>
    <col min="15874" max="15874" width="15" style="1" customWidth="1"/>
    <col min="15875" max="15875" width="15.85546875" style="1" customWidth="1"/>
    <col min="15876" max="15876" width="14.5703125" style="1" customWidth="1"/>
    <col min="15877" max="15877" width="13.5703125" style="1" customWidth="1"/>
    <col min="15878" max="15878" width="16.5703125" style="1" customWidth="1"/>
    <col min="15879" max="15879" width="15.28515625" style="1" customWidth="1"/>
    <col min="15880" max="16128" width="9.140625" style="1"/>
    <col min="16129" max="16129" width="2" style="1" customWidth="1"/>
    <col min="16130" max="16130" width="15" style="1" customWidth="1"/>
    <col min="16131" max="16131" width="15.85546875" style="1" customWidth="1"/>
    <col min="16132" max="16132" width="14.5703125" style="1" customWidth="1"/>
    <col min="16133" max="16133" width="13.5703125" style="1" customWidth="1"/>
    <col min="16134" max="16134" width="16.5703125" style="1" customWidth="1"/>
    <col min="16135" max="16135" width="15.28515625" style="1" customWidth="1"/>
    <col min="16136" max="16384" width="9.140625" style="1"/>
  </cols>
  <sheetData>
    <row r="1" spans="1:57" ht="24.75" customHeight="1" thickBot="1" x14ac:dyDescent="0.25">
      <c r="A1" s="93" t="s">
        <v>100</v>
      </c>
      <c r="B1" s="94"/>
      <c r="C1" s="94"/>
      <c r="D1" s="94"/>
      <c r="E1" s="94"/>
      <c r="F1" s="94"/>
      <c r="G1" s="94"/>
    </row>
    <row r="2" spans="1:57" ht="12.75" customHeight="1" x14ac:dyDescent="0.2">
      <c r="A2" s="95" t="s">
        <v>32</v>
      </c>
      <c r="B2" s="96"/>
      <c r="C2" s="97" t="s">
        <v>621</v>
      </c>
      <c r="D2" s="97" t="s">
        <v>622</v>
      </c>
      <c r="E2" s="98"/>
      <c r="F2" s="99" t="s">
        <v>33</v>
      </c>
      <c r="G2" s="100"/>
    </row>
    <row r="3" spans="1:57" ht="3" hidden="1" customHeight="1" x14ac:dyDescent="0.2">
      <c r="A3" s="101"/>
      <c r="B3" s="102"/>
      <c r="C3" s="103"/>
      <c r="D3" s="103"/>
      <c r="E3" s="104"/>
      <c r="F3" s="105"/>
      <c r="G3" s="106"/>
    </row>
    <row r="4" spans="1:57" ht="12" customHeight="1" x14ac:dyDescent="0.2">
      <c r="A4" s="107" t="s">
        <v>34</v>
      </c>
      <c r="B4" s="102"/>
      <c r="C4" s="103"/>
      <c r="D4" s="103"/>
      <c r="E4" s="104"/>
      <c r="F4" s="105" t="s">
        <v>35</v>
      </c>
      <c r="G4" s="108"/>
    </row>
    <row r="5" spans="1:57" ht="12.95" customHeight="1" x14ac:dyDescent="0.2">
      <c r="A5" s="109" t="s">
        <v>621</v>
      </c>
      <c r="B5" s="110"/>
      <c r="C5" s="111" t="s">
        <v>622</v>
      </c>
      <c r="D5" s="112"/>
      <c r="E5" s="110"/>
      <c r="F5" s="105" t="s">
        <v>36</v>
      </c>
      <c r="G5" s="106"/>
    </row>
    <row r="6" spans="1:57" ht="12.95" customHeight="1" x14ac:dyDescent="0.2">
      <c r="A6" s="107" t="s">
        <v>37</v>
      </c>
      <c r="B6" s="102"/>
      <c r="C6" s="103"/>
      <c r="D6" s="103"/>
      <c r="E6" s="104"/>
      <c r="F6" s="113" t="s">
        <v>38</v>
      </c>
      <c r="G6" s="114"/>
      <c r="O6" s="115"/>
    </row>
    <row r="7" spans="1:57" ht="12.95" customHeight="1" x14ac:dyDescent="0.2">
      <c r="A7" s="116" t="s">
        <v>102</v>
      </c>
      <c r="B7" s="117"/>
      <c r="C7" s="118" t="s">
        <v>103</v>
      </c>
      <c r="D7" s="119"/>
      <c r="E7" s="119"/>
      <c r="F7" s="120" t="s">
        <v>39</v>
      </c>
      <c r="G7" s="114">
        <f>IF(G6=0,,ROUND((F30+F32)/G6,1))</f>
        <v>0</v>
      </c>
    </row>
    <row r="8" spans="1:57" x14ac:dyDescent="0.2">
      <c r="A8" s="121" t="s">
        <v>40</v>
      </c>
      <c r="B8" s="105"/>
      <c r="C8" s="314" t="s">
        <v>406</v>
      </c>
      <c r="D8" s="314"/>
      <c r="E8" s="315"/>
      <c r="F8" s="122" t="s">
        <v>41</v>
      </c>
      <c r="G8" s="123"/>
      <c r="H8" s="124"/>
      <c r="I8" s="125"/>
    </row>
    <row r="9" spans="1:57" x14ac:dyDescent="0.2">
      <c r="A9" s="121" t="s">
        <v>42</v>
      </c>
      <c r="B9" s="105"/>
      <c r="C9" s="314"/>
      <c r="D9" s="314"/>
      <c r="E9" s="315"/>
      <c r="F9" s="105"/>
      <c r="G9" s="126"/>
      <c r="H9" s="127"/>
    </row>
    <row r="10" spans="1:57" x14ac:dyDescent="0.2">
      <c r="A10" s="121" t="s">
        <v>43</v>
      </c>
      <c r="B10" s="105"/>
      <c r="C10" s="314" t="s">
        <v>405</v>
      </c>
      <c r="D10" s="314"/>
      <c r="E10" s="314"/>
      <c r="F10" s="128"/>
      <c r="G10" s="129"/>
      <c r="H10" s="130"/>
    </row>
    <row r="11" spans="1:57" ht="13.5" customHeight="1" x14ac:dyDescent="0.2">
      <c r="A11" s="121" t="s">
        <v>44</v>
      </c>
      <c r="B11" s="105"/>
      <c r="C11" s="314"/>
      <c r="D11" s="314"/>
      <c r="E11" s="314"/>
      <c r="F11" s="131" t="s">
        <v>45</v>
      </c>
      <c r="G11" s="132"/>
      <c r="H11" s="127"/>
      <c r="BA11" s="133"/>
      <c r="BB11" s="133"/>
      <c r="BC11" s="133"/>
      <c r="BD11" s="133"/>
      <c r="BE11" s="133"/>
    </row>
    <row r="12" spans="1:57" ht="12.75" customHeight="1" x14ac:dyDescent="0.2">
      <c r="A12" s="134" t="s">
        <v>46</v>
      </c>
      <c r="B12" s="102"/>
      <c r="C12" s="316"/>
      <c r="D12" s="316"/>
      <c r="E12" s="316"/>
      <c r="F12" s="135" t="s">
        <v>47</v>
      </c>
      <c r="G12" s="136"/>
      <c r="H12" s="127"/>
    </row>
    <row r="13" spans="1:57" ht="28.5" customHeight="1" thickBot="1" x14ac:dyDescent="0.25">
      <c r="A13" s="137" t="s">
        <v>48</v>
      </c>
      <c r="B13" s="138"/>
      <c r="C13" s="138"/>
      <c r="D13" s="138"/>
      <c r="E13" s="139"/>
      <c r="F13" s="139"/>
      <c r="G13" s="140"/>
      <c r="H13" s="127"/>
    </row>
    <row r="14" spans="1:57" ht="17.25" customHeight="1" thickBot="1" x14ac:dyDescent="0.25">
      <c r="A14" s="141" t="s">
        <v>49</v>
      </c>
      <c r="B14" s="142"/>
      <c r="C14" s="143"/>
      <c r="D14" s="144" t="s">
        <v>50</v>
      </c>
      <c r="E14" s="145"/>
      <c r="F14" s="145"/>
      <c r="G14" s="143"/>
    </row>
    <row r="15" spans="1:57" ht="15.95" customHeight="1" x14ac:dyDescent="0.2">
      <c r="A15" s="146"/>
      <c r="B15" s="147" t="s">
        <v>51</v>
      </c>
      <c r="C15" s="148">
        <f>'04 04 Rek'!E21</f>
        <v>0</v>
      </c>
      <c r="D15" s="149" t="str">
        <f>'04 04 Rek'!A26</f>
        <v>Ztížené výrobní podmínky</v>
      </c>
      <c r="E15" s="150"/>
      <c r="F15" s="151"/>
      <c r="G15" s="148">
        <f>'04 04 Rek'!I26</f>
        <v>0</v>
      </c>
    </row>
    <row r="16" spans="1:57" ht="15.95" customHeight="1" x14ac:dyDescent="0.2">
      <c r="A16" s="146" t="s">
        <v>52</v>
      </c>
      <c r="B16" s="147" t="s">
        <v>53</v>
      </c>
      <c r="C16" s="148">
        <f>'04 04 Rek'!F21</f>
        <v>0</v>
      </c>
      <c r="D16" s="101" t="str">
        <f>'04 04 Rek'!A27</f>
        <v>Oborová přirážka</v>
      </c>
      <c r="E16" s="152"/>
      <c r="F16" s="153"/>
      <c r="G16" s="148">
        <f>'04 04 Rek'!I27</f>
        <v>0</v>
      </c>
    </row>
    <row r="17" spans="1:7" ht="15.95" customHeight="1" x14ac:dyDescent="0.2">
      <c r="A17" s="146" t="s">
        <v>54</v>
      </c>
      <c r="B17" s="147" t="s">
        <v>55</v>
      </c>
      <c r="C17" s="148">
        <f>'04 04 Rek'!H21</f>
        <v>0</v>
      </c>
      <c r="D17" s="101" t="str">
        <f>'04 04 Rek'!A28</f>
        <v>Přesun stavebních kapacit</v>
      </c>
      <c r="E17" s="152"/>
      <c r="F17" s="153"/>
      <c r="G17" s="148">
        <f>'04 04 Rek'!I28</f>
        <v>0</v>
      </c>
    </row>
    <row r="18" spans="1:7" ht="15.95" customHeight="1" x14ac:dyDescent="0.2">
      <c r="A18" s="154" t="s">
        <v>56</v>
      </c>
      <c r="B18" s="155" t="s">
        <v>57</v>
      </c>
      <c r="C18" s="148">
        <f>'04 04 Rek'!G21</f>
        <v>0</v>
      </c>
      <c r="D18" s="101" t="str">
        <f>'04 04 Rek'!A29</f>
        <v>Mimostaveništní doprava</v>
      </c>
      <c r="E18" s="152"/>
      <c r="F18" s="153"/>
      <c r="G18" s="148">
        <f>'04 04 Rek'!I29</f>
        <v>0</v>
      </c>
    </row>
    <row r="19" spans="1:7" ht="15.95" customHeight="1" x14ac:dyDescent="0.2">
      <c r="A19" s="156" t="s">
        <v>58</v>
      </c>
      <c r="B19" s="147"/>
      <c r="C19" s="148">
        <f>SUM(C15:C18)</f>
        <v>0</v>
      </c>
      <c r="D19" s="101" t="str">
        <f>'04 04 Rek'!A30</f>
        <v>Zařízení staveniště</v>
      </c>
      <c r="E19" s="152"/>
      <c r="F19" s="153"/>
      <c r="G19" s="148">
        <f>'04 04 Rek'!I30</f>
        <v>0</v>
      </c>
    </row>
    <row r="20" spans="1:7" ht="15.95" customHeight="1" x14ac:dyDescent="0.2">
      <c r="A20" s="156"/>
      <c r="B20" s="147"/>
      <c r="C20" s="148"/>
      <c r="D20" s="101" t="str">
        <f>'04 04 Rek'!A31</f>
        <v>Provoz investora</v>
      </c>
      <c r="E20" s="152"/>
      <c r="F20" s="153"/>
      <c r="G20" s="148">
        <f>'04 04 Rek'!I31</f>
        <v>0</v>
      </c>
    </row>
    <row r="21" spans="1:7" ht="15.95" customHeight="1" x14ac:dyDescent="0.2">
      <c r="A21" s="156" t="s">
        <v>29</v>
      </c>
      <c r="B21" s="147"/>
      <c r="C21" s="148">
        <f>'04 04 Rek'!I21</f>
        <v>0</v>
      </c>
      <c r="D21" s="101" t="str">
        <f>'04 04 Rek'!A32</f>
        <v>Kompletační činnost (IČD)</v>
      </c>
      <c r="E21" s="152"/>
      <c r="F21" s="153"/>
      <c r="G21" s="148">
        <f>'04 04 Rek'!I32</f>
        <v>0</v>
      </c>
    </row>
    <row r="22" spans="1:7" ht="15.95" customHeight="1" x14ac:dyDescent="0.2">
      <c r="A22" s="157" t="s">
        <v>59</v>
      </c>
      <c r="B22" s="127"/>
      <c r="C22" s="148">
        <f>C19+C21</f>
        <v>0</v>
      </c>
      <c r="D22" s="101" t="s">
        <v>60</v>
      </c>
      <c r="E22" s="152"/>
      <c r="F22" s="153"/>
      <c r="G22" s="148">
        <f>G23-SUM(G15:G21)</f>
        <v>0</v>
      </c>
    </row>
    <row r="23" spans="1:7" ht="15.95" customHeight="1" thickBot="1" x14ac:dyDescent="0.25">
      <c r="A23" s="317" t="s">
        <v>61</v>
      </c>
      <c r="B23" s="318"/>
      <c r="C23" s="158">
        <f>C22+G23</f>
        <v>0</v>
      </c>
      <c r="D23" s="159" t="s">
        <v>62</v>
      </c>
      <c r="E23" s="160"/>
      <c r="F23" s="161"/>
      <c r="G23" s="148">
        <f>'04 04 Rek'!H34</f>
        <v>0</v>
      </c>
    </row>
    <row r="24" spans="1:7" x14ac:dyDescent="0.2">
      <c r="A24" s="162" t="s">
        <v>63</v>
      </c>
      <c r="B24" s="163"/>
      <c r="C24" s="164"/>
      <c r="D24" s="163" t="s">
        <v>64</v>
      </c>
      <c r="E24" s="163"/>
      <c r="F24" s="165" t="s">
        <v>65</v>
      </c>
      <c r="G24" s="166"/>
    </row>
    <row r="25" spans="1:7" x14ac:dyDescent="0.2">
      <c r="A25" s="157" t="s">
        <v>66</v>
      </c>
      <c r="B25" s="127"/>
      <c r="C25" s="167" t="s">
        <v>864</v>
      </c>
      <c r="D25" s="127" t="s">
        <v>66</v>
      </c>
      <c r="F25" s="168" t="s">
        <v>66</v>
      </c>
      <c r="G25" s="169"/>
    </row>
    <row r="26" spans="1:7" ht="37.5" customHeight="1" x14ac:dyDescent="0.2">
      <c r="A26" s="157" t="s">
        <v>67</v>
      </c>
      <c r="B26" s="170"/>
      <c r="C26" s="337">
        <v>43182</v>
      </c>
      <c r="D26" s="127" t="s">
        <v>67</v>
      </c>
      <c r="F26" s="168" t="s">
        <v>67</v>
      </c>
      <c r="G26" s="169"/>
    </row>
    <row r="27" spans="1:7" x14ac:dyDescent="0.2">
      <c r="A27" s="157"/>
      <c r="B27" s="171"/>
      <c r="C27" s="167"/>
      <c r="D27" s="127"/>
      <c r="F27" s="168"/>
      <c r="G27" s="169"/>
    </row>
    <row r="28" spans="1:7" x14ac:dyDescent="0.2">
      <c r="A28" s="157" t="s">
        <v>68</v>
      </c>
      <c r="B28" s="127"/>
      <c r="C28" s="167"/>
      <c r="D28" s="168" t="s">
        <v>69</v>
      </c>
      <c r="E28" s="167"/>
      <c r="F28" s="172" t="s">
        <v>69</v>
      </c>
      <c r="G28" s="169"/>
    </row>
    <row r="29" spans="1:7" ht="69" customHeight="1" x14ac:dyDescent="0.2">
      <c r="A29" s="157"/>
      <c r="B29" s="127"/>
      <c r="C29" s="173"/>
      <c r="D29" s="174"/>
      <c r="E29" s="173"/>
      <c r="F29" s="127"/>
      <c r="G29" s="169"/>
    </row>
    <row r="30" spans="1:7" x14ac:dyDescent="0.2">
      <c r="A30" s="175" t="s">
        <v>11</v>
      </c>
      <c r="B30" s="176"/>
      <c r="C30" s="177">
        <v>21</v>
      </c>
      <c r="D30" s="176" t="s">
        <v>70</v>
      </c>
      <c r="E30" s="178"/>
      <c r="F30" s="309">
        <f>C23-F32</f>
        <v>0</v>
      </c>
      <c r="G30" s="310"/>
    </row>
    <row r="31" spans="1:7" x14ac:dyDescent="0.2">
      <c r="A31" s="175" t="s">
        <v>71</v>
      </c>
      <c r="B31" s="176"/>
      <c r="C31" s="177">
        <f>C30</f>
        <v>21</v>
      </c>
      <c r="D31" s="176" t="s">
        <v>72</v>
      </c>
      <c r="E31" s="178"/>
      <c r="F31" s="309">
        <f>ROUND(PRODUCT(F30,C31/100),0)</f>
        <v>0</v>
      </c>
      <c r="G31" s="310"/>
    </row>
    <row r="32" spans="1:7" x14ac:dyDescent="0.2">
      <c r="A32" s="175" t="s">
        <v>11</v>
      </c>
      <c r="B32" s="176"/>
      <c r="C32" s="177">
        <v>0</v>
      </c>
      <c r="D32" s="176" t="s">
        <v>72</v>
      </c>
      <c r="E32" s="178"/>
      <c r="F32" s="309">
        <v>0</v>
      </c>
      <c r="G32" s="310"/>
    </row>
    <row r="33" spans="1:8" x14ac:dyDescent="0.2">
      <c r="A33" s="175" t="s">
        <v>71</v>
      </c>
      <c r="B33" s="179"/>
      <c r="C33" s="180">
        <f>C32</f>
        <v>0</v>
      </c>
      <c r="D33" s="176" t="s">
        <v>72</v>
      </c>
      <c r="E33" s="153"/>
      <c r="F33" s="309">
        <f>ROUND(PRODUCT(F32,C33/100),0)</f>
        <v>0</v>
      </c>
      <c r="G33" s="310"/>
    </row>
    <row r="34" spans="1:8" s="184" customFormat="1" ht="19.5" customHeight="1" thickBot="1" x14ac:dyDescent="0.3">
      <c r="A34" s="181" t="s">
        <v>73</v>
      </c>
      <c r="B34" s="182"/>
      <c r="C34" s="182"/>
      <c r="D34" s="182"/>
      <c r="E34" s="183"/>
      <c r="F34" s="311">
        <f>ROUND(SUM(F30:F33),0)</f>
        <v>0</v>
      </c>
      <c r="G34" s="312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13"/>
      <c r="C37" s="313"/>
      <c r="D37" s="313"/>
      <c r="E37" s="313"/>
      <c r="F37" s="313"/>
      <c r="G37" s="313"/>
      <c r="H37" s="1" t="s">
        <v>1</v>
      </c>
    </row>
    <row r="38" spans="1:8" ht="12.75" customHeight="1" x14ac:dyDescent="0.2">
      <c r="A38" s="185"/>
      <c r="B38" s="313"/>
      <c r="C38" s="313"/>
      <c r="D38" s="313"/>
      <c r="E38" s="313"/>
      <c r="F38" s="313"/>
      <c r="G38" s="313"/>
      <c r="H38" s="1" t="s">
        <v>1</v>
      </c>
    </row>
    <row r="39" spans="1:8" x14ac:dyDescent="0.2">
      <c r="A39" s="185"/>
      <c r="B39" s="313"/>
      <c r="C39" s="313"/>
      <c r="D39" s="313"/>
      <c r="E39" s="313"/>
      <c r="F39" s="313"/>
      <c r="G39" s="313"/>
      <c r="H39" s="1" t="s">
        <v>1</v>
      </c>
    </row>
    <row r="40" spans="1:8" x14ac:dyDescent="0.2">
      <c r="A40" s="185"/>
      <c r="B40" s="313"/>
      <c r="C40" s="313"/>
      <c r="D40" s="313"/>
      <c r="E40" s="313"/>
      <c r="F40" s="313"/>
      <c r="G40" s="313"/>
      <c r="H40" s="1" t="s">
        <v>1</v>
      </c>
    </row>
    <row r="41" spans="1:8" x14ac:dyDescent="0.2">
      <c r="A41" s="185"/>
      <c r="B41" s="313"/>
      <c r="C41" s="313"/>
      <c r="D41" s="313"/>
      <c r="E41" s="313"/>
      <c r="F41" s="313"/>
      <c r="G41" s="313"/>
      <c r="H41" s="1" t="s">
        <v>1</v>
      </c>
    </row>
    <row r="42" spans="1:8" x14ac:dyDescent="0.2">
      <c r="A42" s="185"/>
      <c r="B42" s="313"/>
      <c r="C42" s="313"/>
      <c r="D42" s="313"/>
      <c r="E42" s="313"/>
      <c r="F42" s="313"/>
      <c r="G42" s="313"/>
      <c r="H42" s="1" t="s">
        <v>1</v>
      </c>
    </row>
    <row r="43" spans="1:8" x14ac:dyDescent="0.2">
      <c r="A43" s="185"/>
      <c r="B43" s="313"/>
      <c r="C43" s="313"/>
      <c r="D43" s="313"/>
      <c r="E43" s="313"/>
      <c r="F43" s="313"/>
      <c r="G43" s="313"/>
      <c r="H43" s="1" t="s">
        <v>1</v>
      </c>
    </row>
    <row r="44" spans="1:8" ht="12.75" customHeight="1" x14ac:dyDescent="0.2">
      <c r="A44" s="185"/>
      <c r="B44" s="313"/>
      <c r="C44" s="313"/>
      <c r="D44" s="313"/>
      <c r="E44" s="313"/>
      <c r="F44" s="313"/>
      <c r="G44" s="313"/>
      <c r="H44" s="1" t="s">
        <v>1</v>
      </c>
    </row>
    <row r="45" spans="1:8" ht="12.75" customHeight="1" x14ac:dyDescent="0.2">
      <c r="A45" s="185"/>
      <c r="B45" s="313"/>
      <c r="C45" s="313"/>
      <c r="D45" s="313"/>
      <c r="E45" s="313"/>
      <c r="F45" s="313"/>
      <c r="G45" s="313"/>
      <c r="H45" s="1" t="s">
        <v>1</v>
      </c>
    </row>
    <row r="46" spans="1:8" x14ac:dyDescent="0.2">
      <c r="B46" s="308"/>
      <c r="C46" s="308"/>
      <c r="D46" s="308"/>
      <c r="E46" s="308"/>
      <c r="F46" s="308"/>
      <c r="G46" s="308"/>
    </row>
    <row r="47" spans="1:8" x14ac:dyDescent="0.2">
      <c r="B47" s="308"/>
      <c r="C47" s="308"/>
      <c r="D47" s="308"/>
      <c r="E47" s="308"/>
      <c r="F47" s="308"/>
      <c r="G47" s="308"/>
    </row>
    <row r="48" spans="1:8" x14ac:dyDescent="0.2">
      <c r="B48" s="308"/>
      <c r="C48" s="308"/>
      <c r="D48" s="308"/>
      <c r="E48" s="308"/>
      <c r="F48" s="308"/>
      <c r="G48" s="308"/>
    </row>
    <row r="49" spans="2:7" x14ac:dyDescent="0.2">
      <c r="B49" s="308"/>
      <c r="C49" s="308"/>
      <c r="D49" s="308"/>
      <c r="E49" s="308"/>
      <c r="F49" s="308"/>
      <c r="G49" s="308"/>
    </row>
    <row r="50" spans="2:7" x14ac:dyDescent="0.2">
      <c r="B50" s="308"/>
      <c r="C50" s="308"/>
      <c r="D50" s="308"/>
      <c r="E50" s="308"/>
      <c r="F50" s="308"/>
      <c r="G50" s="308"/>
    </row>
    <row r="51" spans="2:7" x14ac:dyDescent="0.2">
      <c r="B51" s="308"/>
      <c r="C51" s="308"/>
      <c r="D51" s="308"/>
      <c r="E51" s="308"/>
      <c r="F51" s="308"/>
      <c r="G51" s="308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90551181102362199" right="0.31496062992125984" top="0.94488188976377951" bottom="0.94488188976377951" header="0.31496062992125984" footer="0.31496062992125984"/>
  <pageSetup paperSize="9" scale="95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56FED-D2D5-4790-B0C3-4B3EDEFD7025}">
  <sheetPr codeName="List34"/>
  <dimension ref="A1:IV85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256" width="9.140625" style="1"/>
    <col min="257" max="257" width="5.85546875" style="1" customWidth="1"/>
    <col min="258" max="258" width="6.140625" style="1" customWidth="1"/>
    <col min="259" max="259" width="11.42578125" style="1" customWidth="1"/>
    <col min="260" max="260" width="15.85546875" style="1" customWidth="1"/>
    <col min="261" max="261" width="11.28515625" style="1" customWidth="1"/>
    <col min="262" max="262" width="10.85546875" style="1" customWidth="1"/>
    <col min="263" max="263" width="11" style="1" customWidth="1"/>
    <col min="264" max="264" width="11.140625" style="1" customWidth="1"/>
    <col min="265" max="265" width="10.7109375" style="1" customWidth="1"/>
    <col min="266" max="512" width="9.140625" style="1"/>
    <col min="513" max="513" width="5.85546875" style="1" customWidth="1"/>
    <col min="514" max="514" width="6.140625" style="1" customWidth="1"/>
    <col min="515" max="515" width="11.42578125" style="1" customWidth="1"/>
    <col min="516" max="516" width="15.85546875" style="1" customWidth="1"/>
    <col min="517" max="517" width="11.28515625" style="1" customWidth="1"/>
    <col min="518" max="518" width="10.85546875" style="1" customWidth="1"/>
    <col min="519" max="519" width="11" style="1" customWidth="1"/>
    <col min="520" max="520" width="11.140625" style="1" customWidth="1"/>
    <col min="521" max="521" width="10.7109375" style="1" customWidth="1"/>
    <col min="522" max="768" width="9.140625" style="1"/>
    <col min="769" max="769" width="5.85546875" style="1" customWidth="1"/>
    <col min="770" max="770" width="6.140625" style="1" customWidth="1"/>
    <col min="771" max="771" width="11.42578125" style="1" customWidth="1"/>
    <col min="772" max="772" width="15.85546875" style="1" customWidth="1"/>
    <col min="773" max="773" width="11.28515625" style="1" customWidth="1"/>
    <col min="774" max="774" width="10.85546875" style="1" customWidth="1"/>
    <col min="775" max="775" width="11" style="1" customWidth="1"/>
    <col min="776" max="776" width="11.140625" style="1" customWidth="1"/>
    <col min="777" max="777" width="10.7109375" style="1" customWidth="1"/>
    <col min="778" max="1024" width="9.140625" style="1"/>
    <col min="1025" max="1025" width="5.85546875" style="1" customWidth="1"/>
    <col min="1026" max="1026" width="6.140625" style="1" customWidth="1"/>
    <col min="1027" max="1027" width="11.42578125" style="1" customWidth="1"/>
    <col min="1028" max="1028" width="15.85546875" style="1" customWidth="1"/>
    <col min="1029" max="1029" width="11.28515625" style="1" customWidth="1"/>
    <col min="1030" max="1030" width="10.85546875" style="1" customWidth="1"/>
    <col min="1031" max="1031" width="11" style="1" customWidth="1"/>
    <col min="1032" max="1032" width="11.140625" style="1" customWidth="1"/>
    <col min="1033" max="1033" width="10.7109375" style="1" customWidth="1"/>
    <col min="1034" max="1280" width="9.140625" style="1"/>
    <col min="1281" max="1281" width="5.85546875" style="1" customWidth="1"/>
    <col min="1282" max="1282" width="6.140625" style="1" customWidth="1"/>
    <col min="1283" max="1283" width="11.42578125" style="1" customWidth="1"/>
    <col min="1284" max="1284" width="15.85546875" style="1" customWidth="1"/>
    <col min="1285" max="1285" width="11.28515625" style="1" customWidth="1"/>
    <col min="1286" max="1286" width="10.85546875" style="1" customWidth="1"/>
    <col min="1287" max="1287" width="11" style="1" customWidth="1"/>
    <col min="1288" max="1288" width="11.140625" style="1" customWidth="1"/>
    <col min="1289" max="1289" width="10.7109375" style="1" customWidth="1"/>
    <col min="1290" max="1536" width="9.140625" style="1"/>
    <col min="1537" max="1537" width="5.85546875" style="1" customWidth="1"/>
    <col min="1538" max="1538" width="6.140625" style="1" customWidth="1"/>
    <col min="1539" max="1539" width="11.42578125" style="1" customWidth="1"/>
    <col min="1540" max="1540" width="15.85546875" style="1" customWidth="1"/>
    <col min="1541" max="1541" width="11.28515625" style="1" customWidth="1"/>
    <col min="1542" max="1542" width="10.85546875" style="1" customWidth="1"/>
    <col min="1543" max="1543" width="11" style="1" customWidth="1"/>
    <col min="1544" max="1544" width="11.140625" style="1" customWidth="1"/>
    <col min="1545" max="1545" width="10.7109375" style="1" customWidth="1"/>
    <col min="1546" max="1792" width="9.140625" style="1"/>
    <col min="1793" max="1793" width="5.85546875" style="1" customWidth="1"/>
    <col min="1794" max="1794" width="6.140625" style="1" customWidth="1"/>
    <col min="1795" max="1795" width="11.42578125" style="1" customWidth="1"/>
    <col min="1796" max="1796" width="15.85546875" style="1" customWidth="1"/>
    <col min="1797" max="1797" width="11.28515625" style="1" customWidth="1"/>
    <col min="1798" max="1798" width="10.85546875" style="1" customWidth="1"/>
    <col min="1799" max="1799" width="11" style="1" customWidth="1"/>
    <col min="1800" max="1800" width="11.140625" style="1" customWidth="1"/>
    <col min="1801" max="1801" width="10.7109375" style="1" customWidth="1"/>
    <col min="1802" max="2048" width="9.140625" style="1"/>
    <col min="2049" max="2049" width="5.85546875" style="1" customWidth="1"/>
    <col min="2050" max="2050" width="6.140625" style="1" customWidth="1"/>
    <col min="2051" max="2051" width="11.42578125" style="1" customWidth="1"/>
    <col min="2052" max="2052" width="15.85546875" style="1" customWidth="1"/>
    <col min="2053" max="2053" width="11.28515625" style="1" customWidth="1"/>
    <col min="2054" max="2054" width="10.85546875" style="1" customWidth="1"/>
    <col min="2055" max="2055" width="11" style="1" customWidth="1"/>
    <col min="2056" max="2056" width="11.140625" style="1" customWidth="1"/>
    <col min="2057" max="2057" width="10.7109375" style="1" customWidth="1"/>
    <col min="2058" max="2304" width="9.140625" style="1"/>
    <col min="2305" max="2305" width="5.85546875" style="1" customWidth="1"/>
    <col min="2306" max="2306" width="6.140625" style="1" customWidth="1"/>
    <col min="2307" max="2307" width="11.42578125" style="1" customWidth="1"/>
    <col min="2308" max="2308" width="15.85546875" style="1" customWidth="1"/>
    <col min="2309" max="2309" width="11.28515625" style="1" customWidth="1"/>
    <col min="2310" max="2310" width="10.85546875" style="1" customWidth="1"/>
    <col min="2311" max="2311" width="11" style="1" customWidth="1"/>
    <col min="2312" max="2312" width="11.140625" style="1" customWidth="1"/>
    <col min="2313" max="2313" width="10.7109375" style="1" customWidth="1"/>
    <col min="2314" max="2560" width="9.140625" style="1"/>
    <col min="2561" max="2561" width="5.85546875" style="1" customWidth="1"/>
    <col min="2562" max="2562" width="6.140625" style="1" customWidth="1"/>
    <col min="2563" max="2563" width="11.42578125" style="1" customWidth="1"/>
    <col min="2564" max="2564" width="15.85546875" style="1" customWidth="1"/>
    <col min="2565" max="2565" width="11.28515625" style="1" customWidth="1"/>
    <col min="2566" max="2566" width="10.85546875" style="1" customWidth="1"/>
    <col min="2567" max="2567" width="11" style="1" customWidth="1"/>
    <col min="2568" max="2568" width="11.140625" style="1" customWidth="1"/>
    <col min="2569" max="2569" width="10.7109375" style="1" customWidth="1"/>
    <col min="2570" max="2816" width="9.140625" style="1"/>
    <col min="2817" max="2817" width="5.85546875" style="1" customWidth="1"/>
    <col min="2818" max="2818" width="6.140625" style="1" customWidth="1"/>
    <col min="2819" max="2819" width="11.42578125" style="1" customWidth="1"/>
    <col min="2820" max="2820" width="15.85546875" style="1" customWidth="1"/>
    <col min="2821" max="2821" width="11.28515625" style="1" customWidth="1"/>
    <col min="2822" max="2822" width="10.85546875" style="1" customWidth="1"/>
    <col min="2823" max="2823" width="11" style="1" customWidth="1"/>
    <col min="2824" max="2824" width="11.140625" style="1" customWidth="1"/>
    <col min="2825" max="2825" width="10.7109375" style="1" customWidth="1"/>
    <col min="2826" max="3072" width="9.140625" style="1"/>
    <col min="3073" max="3073" width="5.85546875" style="1" customWidth="1"/>
    <col min="3074" max="3074" width="6.140625" style="1" customWidth="1"/>
    <col min="3075" max="3075" width="11.42578125" style="1" customWidth="1"/>
    <col min="3076" max="3076" width="15.85546875" style="1" customWidth="1"/>
    <col min="3077" max="3077" width="11.28515625" style="1" customWidth="1"/>
    <col min="3078" max="3078" width="10.85546875" style="1" customWidth="1"/>
    <col min="3079" max="3079" width="11" style="1" customWidth="1"/>
    <col min="3080" max="3080" width="11.140625" style="1" customWidth="1"/>
    <col min="3081" max="3081" width="10.7109375" style="1" customWidth="1"/>
    <col min="3082" max="3328" width="9.140625" style="1"/>
    <col min="3329" max="3329" width="5.85546875" style="1" customWidth="1"/>
    <col min="3330" max="3330" width="6.140625" style="1" customWidth="1"/>
    <col min="3331" max="3331" width="11.42578125" style="1" customWidth="1"/>
    <col min="3332" max="3332" width="15.85546875" style="1" customWidth="1"/>
    <col min="3333" max="3333" width="11.28515625" style="1" customWidth="1"/>
    <col min="3334" max="3334" width="10.85546875" style="1" customWidth="1"/>
    <col min="3335" max="3335" width="11" style="1" customWidth="1"/>
    <col min="3336" max="3336" width="11.140625" style="1" customWidth="1"/>
    <col min="3337" max="3337" width="10.7109375" style="1" customWidth="1"/>
    <col min="3338" max="3584" width="9.140625" style="1"/>
    <col min="3585" max="3585" width="5.85546875" style="1" customWidth="1"/>
    <col min="3586" max="3586" width="6.140625" style="1" customWidth="1"/>
    <col min="3587" max="3587" width="11.42578125" style="1" customWidth="1"/>
    <col min="3588" max="3588" width="15.85546875" style="1" customWidth="1"/>
    <col min="3589" max="3589" width="11.28515625" style="1" customWidth="1"/>
    <col min="3590" max="3590" width="10.85546875" style="1" customWidth="1"/>
    <col min="3591" max="3591" width="11" style="1" customWidth="1"/>
    <col min="3592" max="3592" width="11.140625" style="1" customWidth="1"/>
    <col min="3593" max="3593" width="10.7109375" style="1" customWidth="1"/>
    <col min="3594" max="3840" width="9.140625" style="1"/>
    <col min="3841" max="3841" width="5.85546875" style="1" customWidth="1"/>
    <col min="3842" max="3842" width="6.140625" style="1" customWidth="1"/>
    <col min="3843" max="3843" width="11.42578125" style="1" customWidth="1"/>
    <col min="3844" max="3844" width="15.85546875" style="1" customWidth="1"/>
    <col min="3845" max="3845" width="11.28515625" style="1" customWidth="1"/>
    <col min="3846" max="3846" width="10.85546875" style="1" customWidth="1"/>
    <col min="3847" max="3847" width="11" style="1" customWidth="1"/>
    <col min="3848" max="3848" width="11.140625" style="1" customWidth="1"/>
    <col min="3849" max="3849" width="10.7109375" style="1" customWidth="1"/>
    <col min="3850" max="4096" width="9.140625" style="1"/>
    <col min="4097" max="4097" width="5.85546875" style="1" customWidth="1"/>
    <col min="4098" max="4098" width="6.140625" style="1" customWidth="1"/>
    <col min="4099" max="4099" width="11.42578125" style="1" customWidth="1"/>
    <col min="4100" max="4100" width="15.85546875" style="1" customWidth="1"/>
    <col min="4101" max="4101" width="11.28515625" style="1" customWidth="1"/>
    <col min="4102" max="4102" width="10.85546875" style="1" customWidth="1"/>
    <col min="4103" max="4103" width="11" style="1" customWidth="1"/>
    <col min="4104" max="4104" width="11.140625" style="1" customWidth="1"/>
    <col min="4105" max="4105" width="10.7109375" style="1" customWidth="1"/>
    <col min="4106" max="4352" width="9.140625" style="1"/>
    <col min="4353" max="4353" width="5.85546875" style="1" customWidth="1"/>
    <col min="4354" max="4354" width="6.140625" style="1" customWidth="1"/>
    <col min="4355" max="4355" width="11.42578125" style="1" customWidth="1"/>
    <col min="4356" max="4356" width="15.85546875" style="1" customWidth="1"/>
    <col min="4357" max="4357" width="11.28515625" style="1" customWidth="1"/>
    <col min="4358" max="4358" width="10.85546875" style="1" customWidth="1"/>
    <col min="4359" max="4359" width="11" style="1" customWidth="1"/>
    <col min="4360" max="4360" width="11.140625" style="1" customWidth="1"/>
    <col min="4361" max="4361" width="10.7109375" style="1" customWidth="1"/>
    <col min="4362" max="4608" width="9.140625" style="1"/>
    <col min="4609" max="4609" width="5.85546875" style="1" customWidth="1"/>
    <col min="4610" max="4610" width="6.140625" style="1" customWidth="1"/>
    <col min="4611" max="4611" width="11.42578125" style="1" customWidth="1"/>
    <col min="4612" max="4612" width="15.85546875" style="1" customWidth="1"/>
    <col min="4613" max="4613" width="11.28515625" style="1" customWidth="1"/>
    <col min="4614" max="4614" width="10.85546875" style="1" customWidth="1"/>
    <col min="4615" max="4615" width="11" style="1" customWidth="1"/>
    <col min="4616" max="4616" width="11.140625" style="1" customWidth="1"/>
    <col min="4617" max="4617" width="10.7109375" style="1" customWidth="1"/>
    <col min="4618" max="4864" width="9.140625" style="1"/>
    <col min="4865" max="4865" width="5.85546875" style="1" customWidth="1"/>
    <col min="4866" max="4866" width="6.140625" style="1" customWidth="1"/>
    <col min="4867" max="4867" width="11.42578125" style="1" customWidth="1"/>
    <col min="4868" max="4868" width="15.85546875" style="1" customWidth="1"/>
    <col min="4869" max="4869" width="11.28515625" style="1" customWidth="1"/>
    <col min="4870" max="4870" width="10.85546875" style="1" customWidth="1"/>
    <col min="4871" max="4871" width="11" style="1" customWidth="1"/>
    <col min="4872" max="4872" width="11.140625" style="1" customWidth="1"/>
    <col min="4873" max="4873" width="10.7109375" style="1" customWidth="1"/>
    <col min="4874" max="5120" width="9.140625" style="1"/>
    <col min="5121" max="5121" width="5.85546875" style="1" customWidth="1"/>
    <col min="5122" max="5122" width="6.140625" style="1" customWidth="1"/>
    <col min="5123" max="5123" width="11.42578125" style="1" customWidth="1"/>
    <col min="5124" max="5124" width="15.85546875" style="1" customWidth="1"/>
    <col min="5125" max="5125" width="11.28515625" style="1" customWidth="1"/>
    <col min="5126" max="5126" width="10.85546875" style="1" customWidth="1"/>
    <col min="5127" max="5127" width="11" style="1" customWidth="1"/>
    <col min="5128" max="5128" width="11.140625" style="1" customWidth="1"/>
    <col min="5129" max="5129" width="10.7109375" style="1" customWidth="1"/>
    <col min="5130" max="5376" width="9.140625" style="1"/>
    <col min="5377" max="5377" width="5.85546875" style="1" customWidth="1"/>
    <col min="5378" max="5378" width="6.140625" style="1" customWidth="1"/>
    <col min="5379" max="5379" width="11.42578125" style="1" customWidth="1"/>
    <col min="5380" max="5380" width="15.85546875" style="1" customWidth="1"/>
    <col min="5381" max="5381" width="11.28515625" style="1" customWidth="1"/>
    <col min="5382" max="5382" width="10.85546875" style="1" customWidth="1"/>
    <col min="5383" max="5383" width="11" style="1" customWidth="1"/>
    <col min="5384" max="5384" width="11.140625" style="1" customWidth="1"/>
    <col min="5385" max="5385" width="10.7109375" style="1" customWidth="1"/>
    <col min="5386" max="5632" width="9.140625" style="1"/>
    <col min="5633" max="5633" width="5.85546875" style="1" customWidth="1"/>
    <col min="5634" max="5634" width="6.140625" style="1" customWidth="1"/>
    <col min="5635" max="5635" width="11.42578125" style="1" customWidth="1"/>
    <col min="5636" max="5636" width="15.85546875" style="1" customWidth="1"/>
    <col min="5637" max="5637" width="11.28515625" style="1" customWidth="1"/>
    <col min="5638" max="5638" width="10.85546875" style="1" customWidth="1"/>
    <col min="5639" max="5639" width="11" style="1" customWidth="1"/>
    <col min="5640" max="5640" width="11.140625" style="1" customWidth="1"/>
    <col min="5641" max="5641" width="10.7109375" style="1" customWidth="1"/>
    <col min="5642" max="5888" width="9.140625" style="1"/>
    <col min="5889" max="5889" width="5.85546875" style="1" customWidth="1"/>
    <col min="5890" max="5890" width="6.140625" style="1" customWidth="1"/>
    <col min="5891" max="5891" width="11.42578125" style="1" customWidth="1"/>
    <col min="5892" max="5892" width="15.85546875" style="1" customWidth="1"/>
    <col min="5893" max="5893" width="11.28515625" style="1" customWidth="1"/>
    <col min="5894" max="5894" width="10.85546875" style="1" customWidth="1"/>
    <col min="5895" max="5895" width="11" style="1" customWidth="1"/>
    <col min="5896" max="5896" width="11.140625" style="1" customWidth="1"/>
    <col min="5897" max="5897" width="10.7109375" style="1" customWidth="1"/>
    <col min="5898" max="6144" width="9.140625" style="1"/>
    <col min="6145" max="6145" width="5.85546875" style="1" customWidth="1"/>
    <col min="6146" max="6146" width="6.140625" style="1" customWidth="1"/>
    <col min="6147" max="6147" width="11.42578125" style="1" customWidth="1"/>
    <col min="6148" max="6148" width="15.85546875" style="1" customWidth="1"/>
    <col min="6149" max="6149" width="11.28515625" style="1" customWidth="1"/>
    <col min="6150" max="6150" width="10.85546875" style="1" customWidth="1"/>
    <col min="6151" max="6151" width="11" style="1" customWidth="1"/>
    <col min="6152" max="6152" width="11.140625" style="1" customWidth="1"/>
    <col min="6153" max="6153" width="10.7109375" style="1" customWidth="1"/>
    <col min="6154" max="6400" width="9.140625" style="1"/>
    <col min="6401" max="6401" width="5.85546875" style="1" customWidth="1"/>
    <col min="6402" max="6402" width="6.140625" style="1" customWidth="1"/>
    <col min="6403" max="6403" width="11.42578125" style="1" customWidth="1"/>
    <col min="6404" max="6404" width="15.85546875" style="1" customWidth="1"/>
    <col min="6405" max="6405" width="11.28515625" style="1" customWidth="1"/>
    <col min="6406" max="6406" width="10.85546875" style="1" customWidth="1"/>
    <col min="6407" max="6407" width="11" style="1" customWidth="1"/>
    <col min="6408" max="6408" width="11.140625" style="1" customWidth="1"/>
    <col min="6409" max="6409" width="10.7109375" style="1" customWidth="1"/>
    <col min="6410" max="6656" width="9.140625" style="1"/>
    <col min="6657" max="6657" width="5.85546875" style="1" customWidth="1"/>
    <col min="6658" max="6658" width="6.140625" style="1" customWidth="1"/>
    <col min="6659" max="6659" width="11.42578125" style="1" customWidth="1"/>
    <col min="6660" max="6660" width="15.85546875" style="1" customWidth="1"/>
    <col min="6661" max="6661" width="11.28515625" style="1" customWidth="1"/>
    <col min="6662" max="6662" width="10.85546875" style="1" customWidth="1"/>
    <col min="6663" max="6663" width="11" style="1" customWidth="1"/>
    <col min="6664" max="6664" width="11.140625" style="1" customWidth="1"/>
    <col min="6665" max="6665" width="10.7109375" style="1" customWidth="1"/>
    <col min="6666" max="6912" width="9.140625" style="1"/>
    <col min="6913" max="6913" width="5.85546875" style="1" customWidth="1"/>
    <col min="6914" max="6914" width="6.140625" style="1" customWidth="1"/>
    <col min="6915" max="6915" width="11.42578125" style="1" customWidth="1"/>
    <col min="6916" max="6916" width="15.85546875" style="1" customWidth="1"/>
    <col min="6917" max="6917" width="11.28515625" style="1" customWidth="1"/>
    <col min="6918" max="6918" width="10.85546875" style="1" customWidth="1"/>
    <col min="6919" max="6919" width="11" style="1" customWidth="1"/>
    <col min="6920" max="6920" width="11.140625" style="1" customWidth="1"/>
    <col min="6921" max="6921" width="10.7109375" style="1" customWidth="1"/>
    <col min="6922" max="7168" width="9.140625" style="1"/>
    <col min="7169" max="7169" width="5.85546875" style="1" customWidth="1"/>
    <col min="7170" max="7170" width="6.140625" style="1" customWidth="1"/>
    <col min="7171" max="7171" width="11.42578125" style="1" customWidth="1"/>
    <col min="7172" max="7172" width="15.85546875" style="1" customWidth="1"/>
    <col min="7173" max="7173" width="11.28515625" style="1" customWidth="1"/>
    <col min="7174" max="7174" width="10.85546875" style="1" customWidth="1"/>
    <col min="7175" max="7175" width="11" style="1" customWidth="1"/>
    <col min="7176" max="7176" width="11.140625" style="1" customWidth="1"/>
    <col min="7177" max="7177" width="10.7109375" style="1" customWidth="1"/>
    <col min="7178" max="7424" width="9.140625" style="1"/>
    <col min="7425" max="7425" width="5.85546875" style="1" customWidth="1"/>
    <col min="7426" max="7426" width="6.140625" style="1" customWidth="1"/>
    <col min="7427" max="7427" width="11.42578125" style="1" customWidth="1"/>
    <col min="7428" max="7428" width="15.85546875" style="1" customWidth="1"/>
    <col min="7429" max="7429" width="11.28515625" style="1" customWidth="1"/>
    <col min="7430" max="7430" width="10.85546875" style="1" customWidth="1"/>
    <col min="7431" max="7431" width="11" style="1" customWidth="1"/>
    <col min="7432" max="7432" width="11.140625" style="1" customWidth="1"/>
    <col min="7433" max="7433" width="10.7109375" style="1" customWidth="1"/>
    <col min="7434" max="7680" width="9.140625" style="1"/>
    <col min="7681" max="7681" width="5.85546875" style="1" customWidth="1"/>
    <col min="7682" max="7682" width="6.140625" style="1" customWidth="1"/>
    <col min="7683" max="7683" width="11.42578125" style="1" customWidth="1"/>
    <col min="7684" max="7684" width="15.85546875" style="1" customWidth="1"/>
    <col min="7685" max="7685" width="11.28515625" style="1" customWidth="1"/>
    <col min="7686" max="7686" width="10.85546875" style="1" customWidth="1"/>
    <col min="7687" max="7687" width="11" style="1" customWidth="1"/>
    <col min="7688" max="7688" width="11.140625" style="1" customWidth="1"/>
    <col min="7689" max="7689" width="10.7109375" style="1" customWidth="1"/>
    <col min="7690" max="7936" width="9.140625" style="1"/>
    <col min="7937" max="7937" width="5.85546875" style="1" customWidth="1"/>
    <col min="7938" max="7938" width="6.140625" style="1" customWidth="1"/>
    <col min="7939" max="7939" width="11.42578125" style="1" customWidth="1"/>
    <col min="7940" max="7940" width="15.85546875" style="1" customWidth="1"/>
    <col min="7941" max="7941" width="11.28515625" style="1" customWidth="1"/>
    <col min="7942" max="7942" width="10.85546875" style="1" customWidth="1"/>
    <col min="7943" max="7943" width="11" style="1" customWidth="1"/>
    <col min="7944" max="7944" width="11.140625" style="1" customWidth="1"/>
    <col min="7945" max="7945" width="10.7109375" style="1" customWidth="1"/>
    <col min="7946" max="8192" width="9.140625" style="1"/>
    <col min="8193" max="8193" width="5.85546875" style="1" customWidth="1"/>
    <col min="8194" max="8194" width="6.140625" style="1" customWidth="1"/>
    <col min="8195" max="8195" width="11.42578125" style="1" customWidth="1"/>
    <col min="8196" max="8196" width="15.85546875" style="1" customWidth="1"/>
    <col min="8197" max="8197" width="11.28515625" style="1" customWidth="1"/>
    <col min="8198" max="8198" width="10.85546875" style="1" customWidth="1"/>
    <col min="8199" max="8199" width="11" style="1" customWidth="1"/>
    <col min="8200" max="8200" width="11.140625" style="1" customWidth="1"/>
    <col min="8201" max="8201" width="10.7109375" style="1" customWidth="1"/>
    <col min="8202" max="8448" width="9.140625" style="1"/>
    <col min="8449" max="8449" width="5.85546875" style="1" customWidth="1"/>
    <col min="8450" max="8450" width="6.140625" style="1" customWidth="1"/>
    <col min="8451" max="8451" width="11.42578125" style="1" customWidth="1"/>
    <col min="8452" max="8452" width="15.85546875" style="1" customWidth="1"/>
    <col min="8453" max="8453" width="11.28515625" style="1" customWidth="1"/>
    <col min="8454" max="8454" width="10.85546875" style="1" customWidth="1"/>
    <col min="8455" max="8455" width="11" style="1" customWidth="1"/>
    <col min="8456" max="8456" width="11.140625" style="1" customWidth="1"/>
    <col min="8457" max="8457" width="10.7109375" style="1" customWidth="1"/>
    <col min="8458" max="8704" width="9.140625" style="1"/>
    <col min="8705" max="8705" width="5.85546875" style="1" customWidth="1"/>
    <col min="8706" max="8706" width="6.140625" style="1" customWidth="1"/>
    <col min="8707" max="8707" width="11.42578125" style="1" customWidth="1"/>
    <col min="8708" max="8708" width="15.85546875" style="1" customWidth="1"/>
    <col min="8709" max="8709" width="11.28515625" style="1" customWidth="1"/>
    <col min="8710" max="8710" width="10.85546875" style="1" customWidth="1"/>
    <col min="8711" max="8711" width="11" style="1" customWidth="1"/>
    <col min="8712" max="8712" width="11.140625" style="1" customWidth="1"/>
    <col min="8713" max="8713" width="10.7109375" style="1" customWidth="1"/>
    <col min="8714" max="8960" width="9.140625" style="1"/>
    <col min="8961" max="8961" width="5.85546875" style="1" customWidth="1"/>
    <col min="8962" max="8962" width="6.140625" style="1" customWidth="1"/>
    <col min="8963" max="8963" width="11.42578125" style="1" customWidth="1"/>
    <col min="8964" max="8964" width="15.85546875" style="1" customWidth="1"/>
    <col min="8965" max="8965" width="11.28515625" style="1" customWidth="1"/>
    <col min="8966" max="8966" width="10.85546875" style="1" customWidth="1"/>
    <col min="8967" max="8967" width="11" style="1" customWidth="1"/>
    <col min="8968" max="8968" width="11.140625" style="1" customWidth="1"/>
    <col min="8969" max="8969" width="10.7109375" style="1" customWidth="1"/>
    <col min="8970" max="9216" width="9.140625" style="1"/>
    <col min="9217" max="9217" width="5.85546875" style="1" customWidth="1"/>
    <col min="9218" max="9218" width="6.140625" style="1" customWidth="1"/>
    <col min="9219" max="9219" width="11.42578125" style="1" customWidth="1"/>
    <col min="9220" max="9220" width="15.85546875" style="1" customWidth="1"/>
    <col min="9221" max="9221" width="11.28515625" style="1" customWidth="1"/>
    <col min="9222" max="9222" width="10.85546875" style="1" customWidth="1"/>
    <col min="9223" max="9223" width="11" style="1" customWidth="1"/>
    <col min="9224" max="9224" width="11.140625" style="1" customWidth="1"/>
    <col min="9225" max="9225" width="10.7109375" style="1" customWidth="1"/>
    <col min="9226" max="9472" width="9.140625" style="1"/>
    <col min="9473" max="9473" width="5.85546875" style="1" customWidth="1"/>
    <col min="9474" max="9474" width="6.140625" style="1" customWidth="1"/>
    <col min="9475" max="9475" width="11.42578125" style="1" customWidth="1"/>
    <col min="9476" max="9476" width="15.85546875" style="1" customWidth="1"/>
    <col min="9477" max="9477" width="11.28515625" style="1" customWidth="1"/>
    <col min="9478" max="9478" width="10.85546875" style="1" customWidth="1"/>
    <col min="9479" max="9479" width="11" style="1" customWidth="1"/>
    <col min="9480" max="9480" width="11.140625" style="1" customWidth="1"/>
    <col min="9481" max="9481" width="10.7109375" style="1" customWidth="1"/>
    <col min="9482" max="9728" width="9.140625" style="1"/>
    <col min="9729" max="9729" width="5.85546875" style="1" customWidth="1"/>
    <col min="9730" max="9730" width="6.140625" style="1" customWidth="1"/>
    <col min="9731" max="9731" width="11.42578125" style="1" customWidth="1"/>
    <col min="9732" max="9732" width="15.85546875" style="1" customWidth="1"/>
    <col min="9733" max="9733" width="11.28515625" style="1" customWidth="1"/>
    <col min="9734" max="9734" width="10.85546875" style="1" customWidth="1"/>
    <col min="9735" max="9735" width="11" style="1" customWidth="1"/>
    <col min="9736" max="9736" width="11.140625" style="1" customWidth="1"/>
    <col min="9737" max="9737" width="10.7109375" style="1" customWidth="1"/>
    <col min="9738" max="9984" width="9.140625" style="1"/>
    <col min="9985" max="9985" width="5.85546875" style="1" customWidth="1"/>
    <col min="9986" max="9986" width="6.140625" style="1" customWidth="1"/>
    <col min="9987" max="9987" width="11.42578125" style="1" customWidth="1"/>
    <col min="9988" max="9988" width="15.85546875" style="1" customWidth="1"/>
    <col min="9989" max="9989" width="11.28515625" style="1" customWidth="1"/>
    <col min="9990" max="9990" width="10.85546875" style="1" customWidth="1"/>
    <col min="9991" max="9991" width="11" style="1" customWidth="1"/>
    <col min="9992" max="9992" width="11.140625" style="1" customWidth="1"/>
    <col min="9993" max="9993" width="10.7109375" style="1" customWidth="1"/>
    <col min="9994" max="10240" width="9.140625" style="1"/>
    <col min="10241" max="10241" width="5.85546875" style="1" customWidth="1"/>
    <col min="10242" max="10242" width="6.140625" style="1" customWidth="1"/>
    <col min="10243" max="10243" width="11.42578125" style="1" customWidth="1"/>
    <col min="10244" max="10244" width="15.85546875" style="1" customWidth="1"/>
    <col min="10245" max="10245" width="11.28515625" style="1" customWidth="1"/>
    <col min="10246" max="10246" width="10.85546875" style="1" customWidth="1"/>
    <col min="10247" max="10247" width="11" style="1" customWidth="1"/>
    <col min="10248" max="10248" width="11.140625" style="1" customWidth="1"/>
    <col min="10249" max="10249" width="10.7109375" style="1" customWidth="1"/>
    <col min="10250" max="10496" width="9.140625" style="1"/>
    <col min="10497" max="10497" width="5.85546875" style="1" customWidth="1"/>
    <col min="10498" max="10498" width="6.140625" style="1" customWidth="1"/>
    <col min="10499" max="10499" width="11.42578125" style="1" customWidth="1"/>
    <col min="10500" max="10500" width="15.85546875" style="1" customWidth="1"/>
    <col min="10501" max="10501" width="11.28515625" style="1" customWidth="1"/>
    <col min="10502" max="10502" width="10.85546875" style="1" customWidth="1"/>
    <col min="10503" max="10503" width="11" style="1" customWidth="1"/>
    <col min="10504" max="10504" width="11.140625" style="1" customWidth="1"/>
    <col min="10505" max="10505" width="10.7109375" style="1" customWidth="1"/>
    <col min="10506" max="10752" width="9.140625" style="1"/>
    <col min="10753" max="10753" width="5.85546875" style="1" customWidth="1"/>
    <col min="10754" max="10754" width="6.140625" style="1" customWidth="1"/>
    <col min="10755" max="10755" width="11.42578125" style="1" customWidth="1"/>
    <col min="10756" max="10756" width="15.85546875" style="1" customWidth="1"/>
    <col min="10757" max="10757" width="11.28515625" style="1" customWidth="1"/>
    <col min="10758" max="10758" width="10.85546875" style="1" customWidth="1"/>
    <col min="10759" max="10759" width="11" style="1" customWidth="1"/>
    <col min="10760" max="10760" width="11.140625" style="1" customWidth="1"/>
    <col min="10761" max="10761" width="10.7109375" style="1" customWidth="1"/>
    <col min="10762" max="11008" width="9.140625" style="1"/>
    <col min="11009" max="11009" width="5.85546875" style="1" customWidth="1"/>
    <col min="11010" max="11010" width="6.140625" style="1" customWidth="1"/>
    <col min="11011" max="11011" width="11.42578125" style="1" customWidth="1"/>
    <col min="11012" max="11012" width="15.85546875" style="1" customWidth="1"/>
    <col min="11013" max="11013" width="11.28515625" style="1" customWidth="1"/>
    <col min="11014" max="11014" width="10.85546875" style="1" customWidth="1"/>
    <col min="11015" max="11015" width="11" style="1" customWidth="1"/>
    <col min="11016" max="11016" width="11.140625" style="1" customWidth="1"/>
    <col min="11017" max="11017" width="10.7109375" style="1" customWidth="1"/>
    <col min="11018" max="11264" width="9.140625" style="1"/>
    <col min="11265" max="11265" width="5.85546875" style="1" customWidth="1"/>
    <col min="11266" max="11266" width="6.140625" style="1" customWidth="1"/>
    <col min="11267" max="11267" width="11.42578125" style="1" customWidth="1"/>
    <col min="11268" max="11268" width="15.85546875" style="1" customWidth="1"/>
    <col min="11269" max="11269" width="11.28515625" style="1" customWidth="1"/>
    <col min="11270" max="11270" width="10.85546875" style="1" customWidth="1"/>
    <col min="11271" max="11271" width="11" style="1" customWidth="1"/>
    <col min="11272" max="11272" width="11.140625" style="1" customWidth="1"/>
    <col min="11273" max="11273" width="10.7109375" style="1" customWidth="1"/>
    <col min="11274" max="11520" width="9.140625" style="1"/>
    <col min="11521" max="11521" width="5.85546875" style="1" customWidth="1"/>
    <col min="11522" max="11522" width="6.140625" style="1" customWidth="1"/>
    <col min="11523" max="11523" width="11.42578125" style="1" customWidth="1"/>
    <col min="11524" max="11524" width="15.85546875" style="1" customWidth="1"/>
    <col min="11525" max="11525" width="11.28515625" style="1" customWidth="1"/>
    <col min="11526" max="11526" width="10.85546875" style="1" customWidth="1"/>
    <col min="11527" max="11527" width="11" style="1" customWidth="1"/>
    <col min="11528" max="11528" width="11.140625" style="1" customWidth="1"/>
    <col min="11529" max="11529" width="10.7109375" style="1" customWidth="1"/>
    <col min="11530" max="11776" width="9.140625" style="1"/>
    <col min="11777" max="11777" width="5.85546875" style="1" customWidth="1"/>
    <col min="11778" max="11778" width="6.140625" style="1" customWidth="1"/>
    <col min="11779" max="11779" width="11.42578125" style="1" customWidth="1"/>
    <col min="11780" max="11780" width="15.85546875" style="1" customWidth="1"/>
    <col min="11781" max="11781" width="11.28515625" style="1" customWidth="1"/>
    <col min="11782" max="11782" width="10.85546875" style="1" customWidth="1"/>
    <col min="11783" max="11783" width="11" style="1" customWidth="1"/>
    <col min="11784" max="11784" width="11.140625" style="1" customWidth="1"/>
    <col min="11785" max="11785" width="10.7109375" style="1" customWidth="1"/>
    <col min="11786" max="12032" width="9.140625" style="1"/>
    <col min="12033" max="12033" width="5.85546875" style="1" customWidth="1"/>
    <col min="12034" max="12034" width="6.140625" style="1" customWidth="1"/>
    <col min="12035" max="12035" width="11.42578125" style="1" customWidth="1"/>
    <col min="12036" max="12036" width="15.85546875" style="1" customWidth="1"/>
    <col min="12037" max="12037" width="11.28515625" style="1" customWidth="1"/>
    <col min="12038" max="12038" width="10.85546875" style="1" customWidth="1"/>
    <col min="12039" max="12039" width="11" style="1" customWidth="1"/>
    <col min="12040" max="12040" width="11.140625" style="1" customWidth="1"/>
    <col min="12041" max="12041" width="10.7109375" style="1" customWidth="1"/>
    <col min="12042" max="12288" width="9.140625" style="1"/>
    <col min="12289" max="12289" width="5.85546875" style="1" customWidth="1"/>
    <col min="12290" max="12290" width="6.140625" style="1" customWidth="1"/>
    <col min="12291" max="12291" width="11.42578125" style="1" customWidth="1"/>
    <col min="12292" max="12292" width="15.85546875" style="1" customWidth="1"/>
    <col min="12293" max="12293" width="11.28515625" style="1" customWidth="1"/>
    <col min="12294" max="12294" width="10.85546875" style="1" customWidth="1"/>
    <col min="12295" max="12295" width="11" style="1" customWidth="1"/>
    <col min="12296" max="12296" width="11.140625" style="1" customWidth="1"/>
    <col min="12297" max="12297" width="10.7109375" style="1" customWidth="1"/>
    <col min="12298" max="12544" width="9.140625" style="1"/>
    <col min="12545" max="12545" width="5.85546875" style="1" customWidth="1"/>
    <col min="12546" max="12546" width="6.140625" style="1" customWidth="1"/>
    <col min="12547" max="12547" width="11.42578125" style="1" customWidth="1"/>
    <col min="12548" max="12548" width="15.85546875" style="1" customWidth="1"/>
    <col min="12549" max="12549" width="11.28515625" style="1" customWidth="1"/>
    <col min="12550" max="12550" width="10.85546875" style="1" customWidth="1"/>
    <col min="12551" max="12551" width="11" style="1" customWidth="1"/>
    <col min="12552" max="12552" width="11.140625" style="1" customWidth="1"/>
    <col min="12553" max="12553" width="10.7109375" style="1" customWidth="1"/>
    <col min="12554" max="12800" width="9.140625" style="1"/>
    <col min="12801" max="12801" width="5.85546875" style="1" customWidth="1"/>
    <col min="12802" max="12802" width="6.140625" style="1" customWidth="1"/>
    <col min="12803" max="12803" width="11.42578125" style="1" customWidth="1"/>
    <col min="12804" max="12804" width="15.85546875" style="1" customWidth="1"/>
    <col min="12805" max="12805" width="11.28515625" style="1" customWidth="1"/>
    <col min="12806" max="12806" width="10.85546875" style="1" customWidth="1"/>
    <col min="12807" max="12807" width="11" style="1" customWidth="1"/>
    <col min="12808" max="12808" width="11.140625" style="1" customWidth="1"/>
    <col min="12809" max="12809" width="10.7109375" style="1" customWidth="1"/>
    <col min="12810" max="13056" width="9.140625" style="1"/>
    <col min="13057" max="13057" width="5.85546875" style="1" customWidth="1"/>
    <col min="13058" max="13058" width="6.140625" style="1" customWidth="1"/>
    <col min="13059" max="13059" width="11.42578125" style="1" customWidth="1"/>
    <col min="13060" max="13060" width="15.85546875" style="1" customWidth="1"/>
    <col min="13061" max="13061" width="11.28515625" style="1" customWidth="1"/>
    <col min="13062" max="13062" width="10.85546875" style="1" customWidth="1"/>
    <col min="13063" max="13063" width="11" style="1" customWidth="1"/>
    <col min="13064" max="13064" width="11.140625" style="1" customWidth="1"/>
    <col min="13065" max="13065" width="10.7109375" style="1" customWidth="1"/>
    <col min="13066" max="13312" width="9.140625" style="1"/>
    <col min="13313" max="13313" width="5.85546875" style="1" customWidth="1"/>
    <col min="13314" max="13314" width="6.140625" style="1" customWidth="1"/>
    <col min="13315" max="13315" width="11.42578125" style="1" customWidth="1"/>
    <col min="13316" max="13316" width="15.85546875" style="1" customWidth="1"/>
    <col min="13317" max="13317" width="11.28515625" style="1" customWidth="1"/>
    <col min="13318" max="13318" width="10.85546875" style="1" customWidth="1"/>
    <col min="13319" max="13319" width="11" style="1" customWidth="1"/>
    <col min="13320" max="13320" width="11.140625" style="1" customWidth="1"/>
    <col min="13321" max="13321" width="10.7109375" style="1" customWidth="1"/>
    <col min="13322" max="13568" width="9.140625" style="1"/>
    <col min="13569" max="13569" width="5.85546875" style="1" customWidth="1"/>
    <col min="13570" max="13570" width="6.140625" style="1" customWidth="1"/>
    <col min="13571" max="13571" width="11.42578125" style="1" customWidth="1"/>
    <col min="13572" max="13572" width="15.85546875" style="1" customWidth="1"/>
    <col min="13573" max="13573" width="11.28515625" style="1" customWidth="1"/>
    <col min="13574" max="13574" width="10.85546875" style="1" customWidth="1"/>
    <col min="13575" max="13575" width="11" style="1" customWidth="1"/>
    <col min="13576" max="13576" width="11.140625" style="1" customWidth="1"/>
    <col min="13577" max="13577" width="10.7109375" style="1" customWidth="1"/>
    <col min="13578" max="13824" width="9.140625" style="1"/>
    <col min="13825" max="13825" width="5.85546875" style="1" customWidth="1"/>
    <col min="13826" max="13826" width="6.140625" style="1" customWidth="1"/>
    <col min="13827" max="13827" width="11.42578125" style="1" customWidth="1"/>
    <col min="13828" max="13828" width="15.85546875" style="1" customWidth="1"/>
    <col min="13829" max="13829" width="11.28515625" style="1" customWidth="1"/>
    <col min="13830" max="13830" width="10.85546875" style="1" customWidth="1"/>
    <col min="13831" max="13831" width="11" style="1" customWidth="1"/>
    <col min="13832" max="13832" width="11.140625" style="1" customWidth="1"/>
    <col min="13833" max="13833" width="10.7109375" style="1" customWidth="1"/>
    <col min="13834" max="14080" width="9.140625" style="1"/>
    <col min="14081" max="14081" width="5.85546875" style="1" customWidth="1"/>
    <col min="14082" max="14082" width="6.140625" style="1" customWidth="1"/>
    <col min="14083" max="14083" width="11.42578125" style="1" customWidth="1"/>
    <col min="14084" max="14084" width="15.85546875" style="1" customWidth="1"/>
    <col min="14085" max="14085" width="11.28515625" style="1" customWidth="1"/>
    <col min="14086" max="14086" width="10.85546875" style="1" customWidth="1"/>
    <col min="14087" max="14087" width="11" style="1" customWidth="1"/>
    <col min="14088" max="14088" width="11.140625" style="1" customWidth="1"/>
    <col min="14089" max="14089" width="10.7109375" style="1" customWidth="1"/>
    <col min="14090" max="14336" width="9.140625" style="1"/>
    <col min="14337" max="14337" width="5.85546875" style="1" customWidth="1"/>
    <col min="14338" max="14338" width="6.140625" style="1" customWidth="1"/>
    <col min="14339" max="14339" width="11.42578125" style="1" customWidth="1"/>
    <col min="14340" max="14340" width="15.85546875" style="1" customWidth="1"/>
    <col min="14341" max="14341" width="11.28515625" style="1" customWidth="1"/>
    <col min="14342" max="14342" width="10.85546875" style="1" customWidth="1"/>
    <col min="14343" max="14343" width="11" style="1" customWidth="1"/>
    <col min="14344" max="14344" width="11.140625" style="1" customWidth="1"/>
    <col min="14345" max="14345" width="10.7109375" style="1" customWidth="1"/>
    <col min="14346" max="14592" width="9.140625" style="1"/>
    <col min="14593" max="14593" width="5.85546875" style="1" customWidth="1"/>
    <col min="14594" max="14594" width="6.140625" style="1" customWidth="1"/>
    <col min="14595" max="14595" width="11.42578125" style="1" customWidth="1"/>
    <col min="14596" max="14596" width="15.85546875" style="1" customWidth="1"/>
    <col min="14597" max="14597" width="11.28515625" style="1" customWidth="1"/>
    <col min="14598" max="14598" width="10.85546875" style="1" customWidth="1"/>
    <col min="14599" max="14599" width="11" style="1" customWidth="1"/>
    <col min="14600" max="14600" width="11.140625" style="1" customWidth="1"/>
    <col min="14601" max="14601" width="10.7109375" style="1" customWidth="1"/>
    <col min="14602" max="14848" width="9.140625" style="1"/>
    <col min="14849" max="14849" width="5.85546875" style="1" customWidth="1"/>
    <col min="14850" max="14850" width="6.140625" style="1" customWidth="1"/>
    <col min="14851" max="14851" width="11.42578125" style="1" customWidth="1"/>
    <col min="14852" max="14852" width="15.85546875" style="1" customWidth="1"/>
    <col min="14853" max="14853" width="11.28515625" style="1" customWidth="1"/>
    <col min="14854" max="14854" width="10.85546875" style="1" customWidth="1"/>
    <col min="14855" max="14855" width="11" style="1" customWidth="1"/>
    <col min="14856" max="14856" width="11.140625" style="1" customWidth="1"/>
    <col min="14857" max="14857" width="10.7109375" style="1" customWidth="1"/>
    <col min="14858" max="15104" width="9.140625" style="1"/>
    <col min="15105" max="15105" width="5.85546875" style="1" customWidth="1"/>
    <col min="15106" max="15106" width="6.140625" style="1" customWidth="1"/>
    <col min="15107" max="15107" width="11.42578125" style="1" customWidth="1"/>
    <col min="15108" max="15108" width="15.85546875" style="1" customWidth="1"/>
    <col min="15109" max="15109" width="11.28515625" style="1" customWidth="1"/>
    <col min="15110" max="15110" width="10.85546875" style="1" customWidth="1"/>
    <col min="15111" max="15111" width="11" style="1" customWidth="1"/>
    <col min="15112" max="15112" width="11.140625" style="1" customWidth="1"/>
    <col min="15113" max="15113" width="10.7109375" style="1" customWidth="1"/>
    <col min="15114" max="15360" width="9.140625" style="1"/>
    <col min="15361" max="15361" width="5.85546875" style="1" customWidth="1"/>
    <col min="15362" max="15362" width="6.140625" style="1" customWidth="1"/>
    <col min="15363" max="15363" width="11.42578125" style="1" customWidth="1"/>
    <col min="15364" max="15364" width="15.85546875" style="1" customWidth="1"/>
    <col min="15365" max="15365" width="11.28515625" style="1" customWidth="1"/>
    <col min="15366" max="15366" width="10.85546875" style="1" customWidth="1"/>
    <col min="15367" max="15367" width="11" style="1" customWidth="1"/>
    <col min="15368" max="15368" width="11.140625" style="1" customWidth="1"/>
    <col min="15369" max="15369" width="10.7109375" style="1" customWidth="1"/>
    <col min="15370" max="15616" width="9.140625" style="1"/>
    <col min="15617" max="15617" width="5.85546875" style="1" customWidth="1"/>
    <col min="15618" max="15618" width="6.140625" style="1" customWidth="1"/>
    <col min="15619" max="15619" width="11.42578125" style="1" customWidth="1"/>
    <col min="15620" max="15620" width="15.85546875" style="1" customWidth="1"/>
    <col min="15621" max="15621" width="11.28515625" style="1" customWidth="1"/>
    <col min="15622" max="15622" width="10.85546875" style="1" customWidth="1"/>
    <col min="15623" max="15623" width="11" style="1" customWidth="1"/>
    <col min="15624" max="15624" width="11.140625" style="1" customWidth="1"/>
    <col min="15625" max="15625" width="10.7109375" style="1" customWidth="1"/>
    <col min="15626" max="15872" width="9.140625" style="1"/>
    <col min="15873" max="15873" width="5.85546875" style="1" customWidth="1"/>
    <col min="15874" max="15874" width="6.140625" style="1" customWidth="1"/>
    <col min="15875" max="15875" width="11.42578125" style="1" customWidth="1"/>
    <col min="15876" max="15876" width="15.85546875" style="1" customWidth="1"/>
    <col min="15877" max="15877" width="11.28515625" style="1" customWidth="1"/>
    <col min="15878" max="15878" width="10.85546875" style="1" customWidth="1"/>
    <col min="15879" max="15879" width="11" style="1" customWidth="1"/>
    <col min="15880" max="15880" width="11.140625" style="1" customWidth="1"/>
    <col min="15881" max="15881" width="10.7109375" style="1" customWidth="1"/>
    <col min="15882" max="16128" width="9.140625" style="1"/>
    <col min="16129" max="16129" width="5.85546875" style="1" customWidth="1"/>
    <col min="16130" max="16130" width="6.140625" style="1" customWidth="1"/>
    <col min="16131" max="16131" width="11.42578125" style="1" customWidth="1"/>
    <col min="16132" max="16132" width="15.85546875" style="1" customWidth="1"/>
    <col min="16133" max="16133" width="11.28515625" style="1" customWidth="1"/>
    <col min="16134" max="16134" width="10.85546875" style="1" customWidth="1"/>
    <col min="16135" max="16135" width="11" style="1" customWidth="1"/>
    <col min="16136" max="16136" width="11.140625" style="1" customWidth="1"/>
    <col min="16137" max="16137" width="10.7109375" style="1" customWidth="1"/>
    <col min="16138" max="16384" width="9.140625" style="1"/>
  </cols>
  <sheetData>
    <row r="1" spans="1:9" ht="13.5" thickTop="1" x14ac:dyDescent="0.2">
      <c r="A1" s="319" t="s">
        <v>2</v>
      </c>
      <c r="B1" s="320"/>
      <c r="C1" s="186" t="s">
        <v>104</v>
      </c>
      <c r="D1" s="187"/>
      <c r="E1" s="188"/>
      <c r="F1" s="187"/>
      <c r="G1" s="189" t="s">
        <v>75</v>
      </c>
      <c r="H1" s="190" t="s">
        <v>621</v>
      </c>
      <c r="I1" s="191"/>
    </row>
    <row r="2" spans="1:9" ht="13.5" thickBot="1" x14ac:dyDescent="0.25">
      <c r="A2" s="321" t="s">
        <v>76</v>
      </c>
      <c r="B2" s="322"/>
      <c r="C2" s="192" t="s">
        <v>623</v>
      </c>
      <c r="D2" s="193"/>
      <c r="E2" s="194"/>
      <c r="F2" s="193"/>
      <c r="G2" s="323" t="s">
        <v>622</v>
      </c>
      <c r="H2" s="324"/>
      <c r="I2" s="325"/>
    </row>
    <row r="3" spans="1:9" ht="13.5" thickTop="1" x14ac:dyDescent="0.2">
      <c r="F3" s="127"/>
    </row>
    <row r="4" spans="1:9" ht="19.5" customHeight="1" x14ac:dyDescent="0.25">
      <c r="A4" s="195" t="s">
        <v>77</v>
      </c>
      <c r="B4" s="196"/>
      <c r="C4" s="196"/>
      <c r="D4" s="196"/>
      <c r="E4" s="197"/>
      <c r="F4" s="196"/>
      <c r="G4" s="196"/>
      <c r="H4" s="196"/>
      <c r="I4" s="196"/>
    </row>
    <row r="5" spans="1:9" ht="13.5" thickBot="1" x14ac:dyDescent="0.25"/>
    <row r="6" spans="1:9" s="127" customFormat="1" ht="13.5" thickBot="1" x14ac:dyDescent="0.25">
      <c r="A6" s="198"/>
      <c r="B6" s="199" t="s">
        <v>78</v>
      </c>
      <c r="C6" s="199"/>
      <c r="D6" s="200"/>
      <c r="E6" s="201" t="s">
        <v>25</v>
      </c>
      <c r="F6" s="202" t="s">
        <v>26</v>
      </c>
      <c r="G6" s="202" t="s">
        <v>27</v>
      </c>
      <c r="H6" s="202" t="s">
        <v>28</v>
      </c>
      <c r="I6" s="203" t="s">
        <v>29</v>
      </c>
    </row>
    <row r="7" spans="1:9" s="127" customFormat="1" x14ac:dyDescent="0.2">
      <c r="A7" s="293" t="str">
        <f>'04 04 Pol'!B7</f>
        <v>3</v>
      </c>
      <c r="B7" s="62" t="str">
        <f>'04 04 Pol'!C7</f>
        <v>Svislé a kompletní konstrukce</v>
      </c>
      <c r="D7" s="204"/>
      <c r="E7" s="294">
        <f>'04 04 Pol'!BA36</f>
        <v>0</v>
      </c>
      <c r="F7" s="295">
        <f>'04 04 Pol'!BB36</f>
        <v>0</v>
      </c>
      <c r="G7" s="295">
        <f>'04 04 Pol'!BC36</f>
        <v>0</v>
      </c>
      <c r="H7" s="295">
        <f>'04 04 Pol'!BD36</f>
        <v>0</v>
      </c>
      <c r="I7" s="296">
        <f>'04 04 Pol'!BE36</f>
        <v>0</v>
      </c>
    </row>
    <row r="8" spans="1:9" s="127" customFormat="1" x14ac:dyDescent="0.2">
      <c r="A8" s="293" t="str">
        <f>'04 04 Pol'!B37</f>
        <v>61</v>
      </c>
      <c r="B8" s="62" t="str">
        <f>'04 04 Pol'!C37</f>
        <v>Upravy povrchů vnitřní</v>
      </c>
      <c r="D8" s="204"/>
      <c r="E8" s="294">
        <f>'04 04 Pol'!BA79</f>
        <v>0</v>
      </c>
      <c r="F8" s="295">
        <f>'04 04 Pol'!BB79</f>
        <v>0</v>
      </c>
      <c r="G8" s="295">
        <f>'04 04 Pol'!BC79</f>
        <v>0</v>
      </c>
      <c r="H8" s="295">
        <f>'04 04 Pol'!BD79</f>
        <v>0</v>
      </c>
      <c r="I8" s="296">
        <f>'04 04 Pol'!BE79</f>
        <v>0</v>
      </c>
    </row>
    <row r="9" spans="1:9" s="127" customFormat="1" x14ac:dyDescent="0.2">
      <c r="A9" s="293" t="str">
        <f>'04 04 Pol'!B80</f>
        <v>94</v>
      </c>
      <c r="B9" s="62" t="str">
        <f>'04 04 Pol'!C80</f>
        <v>Lešení a stavební výtahy</v>
      </c>
      <c r="D9" s="204"/>
      <c r="E9" s="294">
        <f>'04 04 Pol'!BA88</f>
        <v>0</v>
      </c>
      <c r="F9" s="295">
        <f>'04 04 Pol'!BB88</f>
        <v>0</v>
      </c>
      <c r="G9" s="295">
        <f>'04 04 Pol'!BC88</f>
        <v>0</v>
      </c>
      <c r="H9" s="295">
        <f>'04 04 Pol'!BD88</f>
        <v>0</v>
      </c>
      <c r="I9" s="296">
        <f>'04 04 Pol'!BE88</f>
        <v>0</v>
      </c>
    </row>
    <row r="10" spans="1:9" s="127" customFormat="1" x14ac:dyDescent="0.2">
      <c r="A10" s="293" t="str">
        <f>'04 04 Pol'!B89</f>
        <v>95</v>
      </c>
      <c r="B10" s="62" t="str">
        <f>'04 04 Pol'!C89</f>
        <v>Dokončovací konstrukce na pozemních stavbách</v>
      </c>
      <c r="D10" s="204"/>
      <c r="E10" s="294">
        <f>'04 04 Pol'!BA127</f>
        <v>0</v>
      </c>
      <c r="F10" s="295">
        <f>'04 04 Pol'!BB127</f>
        <v>0</v>
      </c>
      <c r="G10" s="295">
        <f>'04 04 Pol'!BC127</f>
        <v>0</v>
      </c>
      <c r="H10" s="295">
        <f>'04 04 Pol'!BD127</f>
        <v>0</v>
      </c>
      <c r="I10" s="296">
        <f>'04 04 Pol'!BE127</f>
        <v>0</v>
      </c>
    </row>
    <row r="11" spans="1:9" s="127" customFormat="1" x14ac:dyDescent="0.2">
      <c r="A11" s="293" t="str">
        <f>'04 04 Pol'!B128</f>
        <v>96</v>
      </c>
      <c r="B11" s="62" t="str">
        <f>'04 04 Pol'!C128</f>
        <v>Bourání konstrukcí</v>
      </c>
      <c r="D11" s="204"/>
      <c r="E11" s="294">
        <f>'04 04 Pol'!BA189</f>
        <v>0</v>
      </c>
      <c r="F11" s="295">
        <f>'04 04 Pol'!BB189</f>
        <v>0</v>
      </c>
      <c r="G11" s="295">
        <f>'04 04 Pol'!BC189</f>
        <v>0</v>
      </c>
      <c r="H11" s="295">
        <f>'04 04 Pol'!BD189</f>
        <v>0</v>
      </c>
      <c r="I11" s="296">
        <f>'04 04 Pol'!BE189</f>
        <v>0</v>
      </c>
    </row>
    <row r="12" spans="1:9" s="127" customFormat="1" x14ac:dyDescent="0.2">
      <c r="A12" s="293" t="str">
        <f>'04 04 Pol'!B190</f>
        <v>99</v>
      </c>
      <c r="B12" s="62" t="str">
        <f>'04 04 Pol'!C190</f>
        <v>Staveništní přesun hmot</v>
      </c>
      <c r="D12" s="204"/>
      <c r="E12" s="294">
        <f>'04 04 Pol'!BA192</f>
        <v>0</v>
      </c>
      <c r="F12" s="295">
        <f>'04 04 Pol'!BB192</f>
        <v>0</v>
      </c>
      <c r="G12" s="295">
        <f>'04 04 Pol'!BC192</f>
        <v>0</v>
      </c>
      <c r="H12" s="295">
        <f>'04 04 Pol'!BD192</f>
        <v>0</v>
      </c>
      <c r="I12" s="296">
        <f>'04 04 Pol'!BE192</f>
        <v>0</v>
      </c>
    </row>
    <row r="13" spans="1:9" s="127" customFormat="1" x14ac:dyDescent="0.2">
      <c r="A13" s="293" t="str">
        <f>'04 04 Pol'!B193</f>
        <v>711</v>
      </c>
      <c r="B13" s="62" t="str">
        <f>'04 04 Pol'!C193</f>
        <v>Izolace proti vodě</v>
      </c>
      <c r="D13" s="204"/>
      <c r="E13" s="294">
        <f>'04 04 Pol'!BA198</f>
        <v>0</v>
      </c>
      <c r="F13" s="295">
        <f>'04 04 Pol'!BB198</f>
        <v>0</v>
      </c>
      <c r="G13" s="295">
        <f>'04 04 Pol'!BC198</f>
        <v>0</v>
      </c>
      <c r="H13" s="295">
        <f>'04 04 Pol'!BD198</f>
        <v>0</v>
      </c>
      <c r="I13" s="296">
        <f>'04 04 Pol'!BE198</f>
        <v>0</v>
      </c>
    </row>
    <row r="14" spans="1:9" s="127" customFormat="1" x14ac:dyDescent="0.2">
      <c r="A14" s="293" t="str">
        <f>'04 04 Pol'!B199</f>
        <v>725</v>
      </c>
      <c r="B14" s="62" t="str">
        <f>'04 04 Pol'!C199</f>
        <v>Zařizovací předměty</v>
      </c>
      <c r="D14" s="204"/>
      <c r="E14" s="294">
        <f>'04 04 Pol'!BA203</f>
        <v>0</v>
      </c>
      <c r="F14" s="295">
        <f>'04 04 Pol'!BB203</f>
        <v>0</v>
      </c>
      <c r="G14" s="295">
        <f>'04 04 Pol'!BC203</f>
        <v>0</v>
      </c>
      <c r="H14" s="295">
        <f>'04 04 Pol'!BD203</f>
        <v>0</v>
      </c>
      <c r="I14" s="296">
        <f>'04 04 Pol'!BE203</f>
        <v>0</v>
      </c>
    </row>
    <row r="15" spans="1:9" s="127" customFormat="1" x14ac:dyDescent="0.2">
      <c r="A15" s="293" t="str">
        <f>'04 04 Pol'!B204</f>
        <v>766</v>
      </c>
      <c r="B15" s="62" t="str">
        <f>'04 04 Pol'!C204</f>
        <v>Konstrukce truhlářské</v>
      </c>
      <c r="D15" s="204"/>
      <c r="E15" s="294">
        <f>'04 04 Pol'!BA210</f>
        <v>0</v>
      </c>
      <c r="F15" s="295">
        <f>'04 04 Pol'!BB210</f>
        <v>0</v>
      </c>
      <c r="G15" s="295">
        <f>'04 04 Pol'!BC210</f>
        <v>0</v>
      </c>
      <c r="H15" s="295">
        <f>'04 04 Pol'!BD210</f>
        <v>0</v>
      </c>
      <c r="I15" s="296">
        <f>'04 04 Pol'!BE210</f>
        <v>0</v>
      </c>
    </row>
    <row r="16" spans="1:9" s="127" customFormat="1" x14ac:dyDescent="0.2">
      <c r="A16" s="293" t="str">
        <f>'04 04 Pol'!B211</f>
        <v>771</v>
      </c>
      <c r="B16" s="62" t="str">
        <f>'04 04 Pol'!C211</f>
        <v>Podlahy z dlaždic a obklady</v>
      </c>
      <c r="D16" s="204"/>
      <c r="E16" s="294">
        <f>'04 04 Pol'!BA251</f>
        <v>0</v>
      </c>
      <c r="F16" s="295">
        <f>'04 04 Pol'!BB251</f>
        <v>0</v>
      </c>
      <c r="G16" s="295">
        <f>'04 04 Pol'!BC251</f>
        <v>0</v>
      </c>
      <c r="H16" s="295">
        <f>'04 04 Pol'!BD251</f>
        <v>0</v>
      </c>
      <c r="I16" s="296">
        <f>'04 04 Pol'!BE251</f>
        <v>0</v>
      </c>
    </row>
    <row r="17" spans="1:256" s="127" customFormat="1" x14ac:dyDescent="0.2">
      <c r="A17" s="293" t="str">
        <f>'04 04 Pol'!B252</f>
        <v>777</v>
      </c>
      <c r="B17" s="62" t="str">
        <f>'04 04 Pol'!C252</f>
        <v>Podlahy ze syntetických hmot</v>
      </c>
      <c r="D17" s="204"/>
      <c r="E17" s="294">
        <f>'04 04 Pol'!BA256</f>
        <v>0</v>
      </c>
      <c r="F17" s="295">
        <f>'04 04 Pol'!BB256</f>
        <v>0</v>
      </c>
      <c r="G17" s="295">
        <f>'04 04 Pol'!BC256</f>
        <v>0</v>
      </c>
      <c r="H17" s="295">
        <f>'04 04 Pol'!BD256</f>
        <v>0</v>
      </c>
      <c r="I17" s="296">
        <f>'04 04 Pol'!BE256</f>
        <v>0</v>
      </c>
    </row>
    <row r="18" spans="1:256" s="127" customFormat="1" x14ac:dyDescent="0.2">
      <c r="A18" s="293" t="str">
        <f>'04 04 Pol'!B257</f>
        <v>781</v>
      </c>
      <c r="B18" s="62" t="str">
        <f>'04 04 Pol'!C257</f>
        <v>Obklady keramické</v>
      </c>
      <c r="D18" s="204"/>
      <c r="E18" s="294">
        <f>'04 04 Pol'!BA303</f>
        <v>0</v>
      </c>
      <c r="F18" s="295">
        <f>'04 04 Pol'!BB303</f>
        <v>0</v>
      </c>
      <c r="G18" s="295">
        <f>'04 04 Pol'!BC303</f>
        <v>0</v>
      </c>
      <c r="H18" s="295">
        <f>'04 04 Pol'!BD303</f>
        <v>0</v>
      </c>
      <c r="I18" s="296">
        <f>'04 04 Pol'!BE303</f>
        <v>0</v>
      </c>
    </row>
    <row r="19" spans="1:256" s="127" customFormat="1" x14ac:dyDescent="0.2">
      <c r="A19" s="293" t="str">
        <f>'04 04 Pol'!B304</f>
        <v>783</v>
      </c>
      <c r="B19" s="62" t="str">
        <f>'04 04 Pol'!C304</f>
        <v>Nátěry</v>
      </c>
      <c r="D19" s="204"/>
      <c r="E19" s="294">
        <f>'04 04 Pol'!BA317</f>
        <v>0</v>
      </c>
      <c r="F19" s="295">
        <f>'04 04 Pol'!BB317</f>
        <v>0</v>
      </c>
      <c r="G19" s="295">
        <f>'04 04 Pol'!BC317</f>
        <v>0</v>
      </c>
      <c r="H19" s="295">
        <f>'04 04 Pol'!BD317</f>
        <v>0</v>
      </c>
      <c r="I19" s="296">
        <f>'04 04 Pol'!BE317</f>
        <v>0</v>
      </c>
    </row>
    <row r="20" spans="1:256" s="127" customFormat="1" ht="13.5" thickBot="1" x14ac:dyDescent="0.25">
      <c r="A20" s="293" t="str">
        <f>'04 04 Pol'!B318</f>
        <v>784</v>
      </c>
      <c r="B20" s="62" t="str">
        <f>'04 04 Pol'!C318</f>
        <v>Malby</v>
      </c>
      <c r="D20" s="204"/>
      <c r="E20" s="294">
        <f>'04 04 Pol'!BA342</f>
        <v>0</v>
      </c>
      <c r="F20" s="295">
        <f>'04 04 Pol'!BB342</f>
        <v>0</v>
      </c>
      <c r="G20" s="295">
        <f>'04 04 Pol'!BC342</f>
        <v>0</v>
      </c>
      <c r="H20" s="295">
        <f>'04 04 Pol'!BD342</f>
        <v>0</v>
      </c>
      <c r="I20" s="296">
        <f>'04 04 Pol'!BE342</f>
        <v>0</v>
      </c>
    </row>
    <row r="21" spans="1:256" ht="13.5" thickBot="1" x14ac:dyDescent="0.25">
      <c r="A21" s="205"/>
      <c r="B21" s="206" t="s">
        <v>79</v>
      </c>
      <c r="C21" s="206"/>
      <c r="D21" s="207"/>
      <c r="E21" s="208">
        <f>SUM(E7:E20)</f>
        <v>0</v>
      </c>
      <c r="F21" s="209">
        <f>SUM(F7:F20)</f>
        <v>0</v>
      </c>
      <c r="G21" s="209">
        <f>SUM(G7:G20)</f>
        <v>0</v>
      </c>
      <c r="H21" s="209">
        <f>SUM(H7:H20)</f>
        <v>0</v>
      </c>
      <c r="I21" s="210">
        <f>SUM(I7:I20)</f>
        <v>0</v>
      </c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4"/>
      <c r="IP21" s="14"/>
      <c r="IQ21" s="14"/>
      <c r="IR21" s="14"/>
      <c r="IS21" s="14"/>
      <c r="IT21" s="14"/>
      <c r="IU21" s="14"/>
      <c r="IV21" s="14"/>
    </row>
    <row r="22" spans="1:256" x14ac:dyDescent="0.2">
      <c r="A22" s="127"/>
      <c r="B22" s="127"/>
      <c r="C22" s="127"/>
      <c r="D22" s="127"/>
      <c r="E22" s="127"/>
      <c r="F22" s="127"/>
      <c r="G22" s="127"/>
      <c r="H22" s="127"/>
      <c r="I22" s="127"/>
    </row>
    <row r="23" spans="1:256" ht="18" x14ac:dyDescent="0.25">
      <c r="A23" s="196" t="s">
        <v>80</v>
      </c>
      <c r="B23" s="196"/>
      <c r="C23" s="196"/>
      <c r="D23" s="196"/>
      <c r="E23" s="196"/>
      <c r="F23" s="196"/>
      <c r="G23" s="211"/>
      <c r="H23" s="196"/>
      <c r="I23" s="196"/>
      <c r="BA23" s="133"/>
      <c r="BB23" s="133"/>
      <c r="BC23" s="133"/>
      <c r="BD23" s="133"/>
      <c r="BE23" s="133"/>
    </row>
    <row r="24" spans="1:256" ht="13.5" thickBot="1" x14ac:dyDescent="0.25"/>
    <row r="25" spans="1:256" x14ac:dyDescent="0.2">
      <c r="A25" s="162" t="s">
        <v>81</v>
      </c>
      <c r="B25" s="163"/>
      <c r="C25" s="163"/>
      <c r="D25" s="212"/>
      <c r="E25" s="213" t="s">
        <v>82</v>
      </c>
      <c r="F25" s="214" t="s">
        <v>12</v>
      </c>
      <c r="G25" s="215" t="s">
        <v>83</v>
      </c>
      <c r="H25" s="216"/>
      <c r="I25" s="217" t="s">
        <v>82</v>
      </c>
    </row>
    <row r="26" spans="1:256" x14ac:dyDescent="0.2">
      <c r="A26" s="156" t="s">
        <v>397</v>
      </c>
      <c r="B26" s="147"/>
      <c r="C26" s="147"/>
      <c r="D26" s="218"/>
      <c r="E26" s="219"/>
      <c r="F26" s="220"/>
      <c r="G26" s="221">
        <v>0</v>
      </c>
      <c r="H26" s="222"/>
      <c r="I26" s="223">
        <f t="shared" ref="I26:I33" si="0">E26+F26*G26/100</f>
        <v>0</v>
      </c>
      <c r="BA26" s="1">
        <v>0</v>
      </c>
    </row>
    <row r="27" spans="1:256" x14ac:dyDescent="0.2">
      <c r="A27" s="156" t="s">
        <v>398</v>
      </c>
      <c r="B27" s="147"/>
      <c r="C27" s="147"/>
      <c r="D27" s="218"/>
      <c r="E27" s="219"/>
      <c r="F27" s="220"/>
      <c r="G27" s="221">
        <v>0</v>
      </c>
      <c r="H27" s="222"/>
      <c r="I27" s="223">
        <f t="shared" si="0"/>
        <v>0</v>
      </c>
      <c r="BA27" s="1">
        <v>0</v>
      </c>
    </row>
    <row r="28" spans="1:256" x14ac:dyDescent="0.2">
      <c r="A28" s="156" t="s">
        <v>399</v>
      </c>
      <c r="B28" s="147"/>
      <c r="C28" s="147"/>
      <c r="D28" s="218"/>
      <c r="E28" s="219"/>
      <c r="F28" s="220"/>
      <c r="G28" s="221">
        <v>0</v>
      </c>
      <c r="H28" s="222"/>
      <c r="I28" s="223">
        <f t="shared" si="0"/>
        <v>0</v>
      </c>
      <c r="BA28" s="1">
        <v>0</v>
      </c>
    </row>
    <row r="29" spans="1:256" x14ac:dyDescent="0.2">
      <c r="A29" s="156" t="s">
        <v>400</v>
      </c>
      <c r="B29" s="147"/>
      <c r="C29" s="147"/>
      <c r="D29" s="218"/>
      <c r="E29" s="219"/>
      <c r="F29" s="220"/>
      <c r="G29" s="221">
        <v>0</v>
      </c>
      <c r="H29" s="222"/>
      <c r="I29" s="223">
        <f t="shared" si="0"/>
        <v>0</v>
      </c>
      <c r="BA29" s="1">
        <v>0</v>
      </c>
    </row>
    <row r="30" spans="1:256" x14ac:dyDescent="0.2">
      <c r="A30" s="156" t="s">
        <v>401</v>
      </c>
      <c r="B30" s="147"/>
      <c r="C30" s="147"/>
      <c r="D30" s="218"/>
      <c r="E30" s="219"/>
      <c r="F30" s="220"/>
      <c r="G30" s="221">
        <v>0</v>
      </c>
      <c r="H30" s="222"/>
      <c r="I30" s="223">
        <f t="shared" si="0"/>
        <v>0</v>
      </c>
      <c r="BA30" s="1">
        <v>2</v>
      </c>
    </row>
    <row r="31" spans="1:256" x14ac:dyDescent="0.2">
      <c r="A31" s="156" t="s">
        <v>402</v>
      </c>
      <c r="B31" s="147"/>
      <c r="C31" s="147"/>
      <c r="D31" s="218"/>
      <c r="E31" s="219"/>
      <c r="F31" s="220"/>
      <c r="G31" s="221">
        <v>0</v>
      </c>
      <c r="H31" s="222"/>
      <c r="I31" s="223">
        <f t="shared" si="0"/>
        <v>0</v>
      </c>
      <c r="BA31" s="1">
        <v>1</v>
      </c>
    </row>
    <row r="32" spans="1:256" x14ac:dyDescent="0.2">
      <c r="A32" s="156" t="s">
        <v>403</v>
      </c>
      <c r="B32" s="147"/>
      <c r="C32" s="147"/>
      <c r="D32" s="218"/>
      <c r="E32" s="219"/>
      <c r="F32" s="220"/>
      <c r="G32" s="221">
        <v>0</v>
      </c>
      <c r="H32" s="222"/>
      <c r="I32" s="223">
        <f t="shared" si="0"/>
        <v>0</v>
      </c>
      <c r="BA32" s="1">
        <v>2</v>
      </c>
    </row>
    <row r="33" spans="1:53" x14ac:dyDescent="0.2">
      <c r="A33" s="156" t="s">
        <v>404</v>
      </c>
      <c r="B33" s="147"/>
      <c r="C33" s="147"/>
      <c r="D33" s="218"/>
      <c r="E33" s="219"/>
      <c r="F33" s="220"/>
      <c r="G33" s="221">
        <v>0</v>
      </c>
      <c r="H33" s="222"/>
      <c r="I33" s="223">
        <f t="shared" si="0"/>
        <v>0</v>
      </c>
      <c r="BA33" s="1">
        <v>2</v>
      </c>
    </row>
    <row r="34" spans="1:53" ht="13.5" thickBot="1" x14ac:dyDescent="0.25">
      <c r="A34" s="224"/>
      <c r="B34" s="225" t="s">
        <v>84</v>
      </c>
      <c r="C34" s="226"/>
      <c r="D34" s="227"/>
      <c r="E34" s="228"/>
      <c r="F34" s="229"/>
      <c r="G34" s="229"/>
      <c r="H34" s="326">
        <f>SUM(I26:I33)</f>
        <v>0</v>
      </c>
      <c r="I34" s="327"/>
    </row>
    <row r="36" spans="1:53" x14ac:dyDescent="0.2">
      <c r="B36" s="14"/>
      <c r="F36" s="230"/>
      <c r="G36" s="231"/>
      <c r="H36" s="231"/>
      <c r="I36" s="46"/>
    </row>
    <row r="37" spans="1:53" x14ac:dyDescent="0.2">
      <c r="F37" s="230"/>
      <c r="G37" s="231"/>
      <c r="H37" s="231"/>
      <c r="I37" s="46"/>
    </row>
    <row r="38" spans="1:53" x14ac:dyDescent="0.2">
      <c r="F38" s="230"/>
      <c r="G38" s="231"/>
      <c r="H38" s="231"/>
      <c r="I38" s="46"/>
    </row>
    <row r="39" spans="1:53" x14ac:dyDescent="0.2">
      <c r="F39" s="230"/>
      <c r="G39" s="231"/>
      <c r="H39" s="231"/>
      <c r="I39" s="46"/>
    </row>
    <row r="40" spans="1:53" x14ac:dyDescent="0.2">
      <c r="F40" s="230"/>
      <c r="G40" s="231"/>
      <c r="H40" s="231"/>
      <c r="I40" s="46"/>
    </row>
    <row r="41" spans="1:53" x14ac:dyDescent="0.2">
      <c r="F41" s="230"/>
      <c r="G41" s="231"/>
      <c r="H41" s="231"/>
      <c r="I41" s="46"/>
    </row>
    <row r="42" spans="1:53" x14ac:dyDescent="0.2">
      <c r="F42" s="230"/>
      <c r="G42" s="231"/>
      <c r="H42" s="231"/>
      <c r="I42" s="46"/>
    </row>
    <row r="43" spans="1:53" x14ac:dyDescent="0.2">
      <c r="F43" s="230"/>
      <c r="G43" s="231"/>
      <c r="H43" s="231"/>
      <c r="I43" s="46"/>
    </row>
    <row r="44" spans="1:53" x14ac:dyDescent="0.2">
      <c r="F44" s="230"/>
      <c r="G44" s="231"/>
      <c r="H44" s="231"/>
      <c r="I44" s="46"/>
    </row>
    <row r="45" spans="1:53" x14ac:dyDescent="0.2">
      <c r="F45" s="230"/>
      <c r="G45" s="231"/>
      <c r="H45" s="231"/>
      <c r="I45" s="46"/>
    </row>
    <row r="46" spans="1:53" x14ac:dyDescent="0.2">
      <c r="F46" s="230"/>
      <c r="G46" s="231"/>
      <c r="H46" s="231"/>
      <c r="I46" s="46"/>
    </row>
    <row r="47" spans="1:53" x14ac:dyDescent="0.2">
      <c r="F47" s="230"/>
      <c r="G47" s="231"/>
      <c r="H47" s="231"/>
      <c r="I47" s="46"/>
    </row>
    <row r="48" spans="1:53" x14ac:dyDescent="0.2">
      <c r="F48" s="230"/>
      <c r="G48" s="231"/>
      <c r="H48" s="231"/>
      <c r="I48" s="46"/>
    </row>
    <row r="49" spans="6:9" x14ac:dyDescent="0.2">
      <c r="F49" s="230"/>
      <c r="G49" s="231"/>
      <c r="H49" s="231"/>
      <c r="I49" s="46"/>
    </row>
    <row r="50" spans="6:9" x14ac:dyDescent="0.2">
      <c r="F50" s="230"/>
      <c r="G50" s="231"/>
      <c r="H50" s="231"/>
      <c r="I50" s="46"/>
    </row>
    <row r="51" spans="6:9" x14ac:dyDescent="0.2">
      <c r="F51" s="230"/>
      <c r="G51" s="231"/>
      <c r="H51" s="231"/>
      <c r="I51" s="46"/>
    </row>
    <row r="52" spans="6:9" x14ac:dyDescent="0.2">
      <c r="F52" s="230"/>
      <c r="G52" s="231"/>
      <c r="H52" s="231"/>
      <c r="I52" s="46"/>
    </row>
    <row r="53" spans="6:9" x14ac:dyDescent="0.2">
      <c r="F53" s="230"/>
      <c r="G53" s="231"/>
      <c r="H53" s="231"/>
      <c r="I53" s="46"/>
    </row>
    <row r="54" spans="6:9" x14ac:dyDescent="0.2">
      <c r="F54" s="230"/>
      <c r="G54" s="231"/>
      <c r="H54" s="231"/>
      <c r="I54" s="46"/>
    </row>
    <row r="55" spans="6:9" x14ac:dyDescent="0.2">
      <c r="F55" s="230"/>
      <c r="G55" s="231"/>
      <c r="H55" s="231"/>
      <c r="I55" s="46"/>
    </row>
    <row r="56" spans="6:9" x14ac:dyDescent="0.2">
      <c r="F56" s="230"/>
      <c r="G56" s="231"/>
      <c r="H56" s="231"/>
      <c r="I56" s="46"/>
    </row>
    <row r="57" spans="6:9" x14ac:dyDescent="0.2">
      <c r="F57" s="230"/>
      <c r="G57" s="231"/>
      <c r="H57" s="231"/>
      <c r="I57" s="46"/>
    </row>
    <row r="58" spans="6:9" x14ac:dyDescent="0.2">
      <c r="F58" s="230"/>
      <c r="G58" s="231"/>
      <c r="H58" s="231"/>
      <c r="I58" s="46"/>
    </row>
    <row r="59" spans="6:9" x14ac:dyDescent="0.2">
      <c r="F59" s="230"/>
      <c r="G59" s="231"/>
      <c r="H59" s="231"/>
      <c r="I59" s="46"/>
    </row>
    <row r="60" spans="6:9" x14ac:dyDescent="0.2">
      <c r="F60" s="230"/>
      <c r="G60" s="231"/>
      <c r="H60" s="231"/>
      <c r="I60" s="46"/>
    </row>
    <row r="61" spans="6:9" x14ac:dyDescent="0.2">
      <c r="F61" s="230"/>
      <c r="G61" s="231"/>
      <c r="H61" s="231"/>
      <c r="I61" s="46"/>
    </row>
    <row r="62" spans="6:9" x14ac:dyDescent="0.2">
      <c r="F62" s="230"/>
      <c r="G62" s="231"/>
      <c r="H62" s="231"/>
      <c r="I62" s="46"/>
    </row>
    <row r="63" spans="6:9" x14ac:dyDescent="0.2">
      <c r="F63" s="230"/>
      <c r="G63" s="231"/>
      <c r="H63" s="231"/>
      <c r="I63" s="46"/>
    </row>
    <row r="64" spans="6:9" x14ac:dyDescent="0.2">
      <c r="F64" s="230"/>
      <c r="G64" s="231"/>
      <c r="H64" s="231"/>
      <c r="I64" s="46"/>
    </row>
    <row r="65" spans="6:9" x14ac:dyDescent="0.2">
      <c r="F65" s="230"/>
      <c r="G65" s="231"/>
      <c r="H65" s="231"/>
      <c r="I65" s="46"/>
    </row>
    <row r="66" spans="6:9" x14ac:dyDescent="0.2">
      <c r="F66" s="230"/>
      <c r="G66" s="231"/>
      <c r="H66" s="231"/>
      <c r="I66" s="46"/>
    </row>
    <row r="67" spans="6:9" x14ac:dyDescent="0.2">
      <c r="F67" s="230"/>
      <c r="G67" s="231"/>
      <c r="H67" s="231"/>
      <c r="I67" s="46"/>
    </row>
    <row r="68" spans="6:9" x14ac:dyDescent="0.2">
      <c r="F68" s="230"/>
      <c r="G68" s="231"/>
      <c r="H68" s="231"/>
      <c r="I68" s="46"/>
    </row>
    <row r="69" spans="6:9" x14ac:dyDescent="0.2">
      <c r="F69" s="230"/>
      <c r="G69" s="231"/>
      <c r="H69" s="231"/>
      <c r="I69" s="46"/>
    </row>
    <row r="70" spans="6:9" x14ac:dyDescent="0.2">
      <c r="F70" s="230"/>
      <c r="G70" s="231"/>
      <c r="H70" s="231"/>
      <c r="I70" s="46"/>
    </row>
    <row r="71" spans="6:9" x14ac:dyDescent="0.2">
      <c r="F71" s="230"/>
      <c r="G71" s="231"/>
      <c r="H71" s="231"/>
      <c r="I71" s="46"/>
    </row>
    <row r="72" spans="6:9" x14ac:dyDescent="0.2">
      <c r="F72" s="230"/>
      <c r="G72" s="231"/>
      <c r="H72" s="231"/>
      <c r="I72" s="46"/>
    </row>
    <row r="73" spans="6:9" x14ac:dyDescent="0.2">
      <c r="F73" s="230"/>
      <c r="G73" s="231"/>
      <c r="H73" s="231"/>
      <c r="I73" s="46"/>
    </row>
    <row r="74" spans="6:9" x14ac:dyDescent="0.2">
      <c r="F74" s="230"/>
      <c r="G74" s="231"/>
      <c r="H74" s="231"/>
      <c r="I74" s="46"/>
    </row>
    <row r="75" spans="6:9" x14ac:dyDescent="0.2">
      <c r="F75" s="230"/>
      <c r="G75" s="231"/>
      <c r="H75" s="231"/>
      <c r="I75" s="46"/>
    </row>
    <row r="76" spans="6:9" x14ac:dyDescent="0.2">
      <c r="F76" s="230"/>
      <c r="G76" s="231"/>
      <c r="H76" s="231"/>
      <c r="I76" s="46"/>
    </row>
    <row r="77" spans="6:9" x14ac:dyDescent="0.2">
      <c r="F77" s="230"/>
      <c r="G77" s="231"/>
      <c r="H77" s="231"/>
      <c r="I77" s="46"/>
    </row>
    <row r="78" spans="6:9" x14ac:dyDescent="0.2">
      <c r="F78" s="230"/>
      <c r="G78" s="231"/>
      <c r="H78" s="231"/>
      <c r="I78" s="46"/>
    </row>
    <row r="79" spans="6:9" x14ac:dyDescent="0.2">
      <c r="F79" s="230"/>
      <c r="G79" s="231"/>
      <c r="H79" s="231"/>
      <c r="I79" s="46"/>
    </row>
    <row r="80" spans="6:9" x14ac:dyDescent="0.2">
      <c r="F80" s="230"/>
      <c r="G80" s="231"/>
      <c r="H80" s="231"/>
      <c r="I80" s="46"/>
    </row>
    <row r="81" spans="6:9" x14ac:dyDescent="0.2">
      <c r="F81" s="230"/>
      <c r="G81" s="231"/>
      <c r="H81" s="231"/>
      <c r="I81" s="46"/>
    </row>
    <row r="82" spans="6:9" x14ac:dyDescent="0.2">
      <c r="F82" s="230"/>
      <c r="G82" s="231"/>
      <c r="H82" s="231"/>
      <c r="I82" s="46"/>
    </row>
    <row r="83" spans="6:9" x14ac:dyDescent="0.2">
      <c r="F83" s="230"/>
      <c r="G83" s="231"/>
      <c r="H83" s="231"/>
      <c r="I83" s="46"/>
    </row>
    <row r="84" spans="6:9" x14ac:dyDescent="0.2">
      <c r="F84" s="230"/>
      <c r="G84" s="231"/>
      <c r="H84" s="231"/>
      <c r="I84" s="46"/>
    </row>
    <row r="85" spans="6:9" x14ac:dyDescent="0.2">
      <c r="F85" s="230"/>
      <c r="G85" s="231"/>
      <c r="H85" s="231"/>
      <c r="I85" s="46"/>
    </row>
  </sheetData>
  <mergeCells count="4">
    <mergeCell ref="A1:B1"/>
    <mergeCell ref="A2:B2"/>
    <mergeCell ref="G2:I2"/>
    <mergeCell ref="H34:I34"/>
  </mergeCells>
  <pageMargins left="0.90551181102362199" right="0.31496062992125984" top="0.94488188976377951" bottom="0.94488188976377951" header="0.31496062992125984" footer="0.31496062992125984"/>
  <pageSetup paperSize="9" scale="95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14E5D-499D-4669-AB6E-0812D7126CEC}">
  <sheetPr codeName="List5"/>
  <dimension ref="A1:CB415"/>
  <sheetViews>
    <sheetView showGridLines="0" showZeros="0" zoomScaleNormal="100" zoomScaleSheetLayoutView="100" workbookViewId="0">
      <selection activeCell="J1" sqref="J1:J1048576 K1:K1048576"/>
    </sheetView>
  </sheetViews>
  <sheetFormatPr defaultRowHeight="12.75" x14ac:dyDescent="0.2"/>
  <cols>
    <col min="1" max="1" width="4.42578125" style="232" customWidth="1"/>
    <col min="2" max="2" width="11.5703125" style="232" customWidth="1"/>
    <col min="3" max="3" width="40.42578125" style="232" customWidth="1"/>
    <col min="4" max="4" width="5.5703125" style="232" customWidth="1"/>
    <col min="5" max="5" width="8.5703125" style="242" customWidth="1"/>
    <col min="6" max="6" width="9.85546875" style="232" customWidth="1"/>
    <col min="7" max="7" width="13.85546875" style="232" customWidth="1"/>
    <col min="8" max="8" width="11.7109375" style="232" hidden="1" customWidth="1"/>
    <col min="9" max="9" width="11.5703125" style="232" hidden="1" customWidth="1"/>
    <col min="10" max="10" width="11" style="232" hidden="1" customWidth="1"/>
    <col min="11" max="11" width="10.42578125" style="232" hidden="1" customWidth="1"/>
    <col min="12" max="12" width="75.42578125" style="232" customWidth="1"/>
    <col min="13" max="13" width="45.28515625" style="232" customWidth="1"/>
    <col min="14" max="256" width="9.140625" style="232"/>
    <col min="257" max="257" width="4.42578125" style="232" customWidth="1"/>
    <col min="258" max="258" width="11.5703125" style="232" customWidth="1"/>
    <col min="259" max="259" width="40.42578125" style="232" customWidth="1"/>
    <col min="260" max="260" width="5.5703125" style="232" customWidth="1"/>
    <col min="261" max="261" width="8.5703125" style="232" customWidth="1"/>
    <col min="262" max="262" width="9.85546875" style="232" customWidth="1"/>
    <col min="263" max="263" width="13.85546875" style="232" customWidth="1"/>
    <col min="264" max="264" width="11.7109375" style="232" customWidth="1"/>
    <col min="265" max="265" width="11.5703125" style="232" customWidth="1"/>
    <col min="266" max="266" width="11" style="232" customWidth="1"/>
    <col min="267" max="267" width="10.42578125" style="232" customWidth="1"/>
    <col min="268" max="268" width="75.42578125" style="232" customWidth="1"/>
    <col min="269" max="269" width="45.28515625" style="232" customWidth="1"/>
    <col min="270" max="512" width="9.140625" style="232"/>
    <col min="513" max="513" width="4.42578125" style="232" customWidth="1"/>
    <col min="514" max="514" width="11.5703125" style="232" customWidth="1"/>
    <col min="515" max="515" width="40.42578125" style="232" customWidth="1"/>
    <col min="516" max="516" width="5.5703125" style="232" customWidth="1"/>
    <col min="517" max="517" width="8.5703125" style="232" customWidth="1"/>
    <col min="518" max="518" width="9.85546875" style="232" customWidth="1"/>
    <col min="519" max="519" width="13.85546875" style="232" customWidth="1"/>
    <col min="520" max="520" width="11.7109375" style="232" customWidth="1"/>
    <col min="521" max="521" width="11.5703125" style="232" customWidth="1"/>
    <col min="522" max="522" width="11" style="232" customWidth="1"/>
    <col min="523" max="523" width="10.42578125" style="232" customWidth="1"/>
    <col min="524" max="524" width="75.42578125" style="232" customWidth="1"/>
    <col min="525" max="525" width="45.28515625" style="232" customWidth="1"/>
    <col min="526" max="768" width="9.140625" style="232"/>
    <col min="769" max="769" width="4.42578125" style="232" customWidth="1"/>
    <col min="770" max="770" width="11.5703125" style="232" customWidth="1"/>
    <col min="771" max="771" width="40.42578125" style="232" customWidth="1"/>
    <col min="772" max="772" width="5.5703125" style="232" customWidth="1"/>
    <col min="773" max="773" width="8.5703125" style="232" customWidth="1"/>
    <col min="774" max="774" width="9.85546875" style="232" customWidth="1"/>
    <col min="775" max="775" width="13.85546875" style="232" customWidth="1"/>
    <col min="776" max="776" width="11.7109375" style="232" customWidth="1"/>
    <col min="777" max="777" width="11.5703125" style="232" customWidth="1"/>
    <col min="778" max="778" width="11" style="232" customWidth="1"/>
    <col min="779" max="779" width="10.42578125" style="232" customWidth="1"/>
    <col min="780" max="780" width="75.42578125" style="232" customWidth="1"/>
    <col min="781" max="781" width="45.28515625" style="232" customWidth="1"/>
    <col min="782" max="1024" width="9.140625" style="232"/>
    <col min="1025" max="1025" width="4.42578125" style="232" customWidth="1"/>
    <col min="1026" max="1026" width="11.5703125" style="232" customWidth="1"/>
    <col min="1027" max="1027" width="40.42578125" style="232" customWidth="1"/>
    <col min="1028" max="1028" width="5.5703125" style="232" customWidth="1"/>
    <col min="1029" max="1029" width="8.5703125" style="232" customWidth="1"/>
    <col min="1030" max="1030" width="9.85546875" style="232" customWidth="1"/>
    <col min="1031" max="1031" width="13.85546875" style="232" customWidth="1"/>
    <col min="1032" max="1032" width="11.7109375" style="232" customWidth="1"/>
    <col min="1033" max="1033" width="11.5703125" style="232" customWidth="1"/>
    <col min="1034" max="1034" width="11" style="232" customWidth="1"/>
    <col min="1035" max="1035" width="10.42578125" style="232" customWidth="1"/>
    <col min="1036" max="1036" width="75.42578125" style="232" customWidth="1"/>
    <col min="1037" max="1037" width="45.28515625" style="232" customWidth="1"/>
    <col min="1038" max="1280" width="9.140625" style="232"/>
    <col min="1281" max="1281" width="4.42578125" style="232" customWidth="1"/>
    <col min="1282" max="1282" width="11.5703125" style="232" customWidth="1"/>
    <col min="1283" max="1283" width="40.42578125" style="232" customWidth="1"/>
    <col min="1284" max="1284" width="5.5703125" style="232" customWidth="1"/>
    <col min="1285" max="1285" width="8.5703125" style="232" customWidth="1"/>
    <col min="1286" max="1286" width="9.85546875" style="232" customWidth="1"/>
    <col min="1287" max="1287" width="13.85546875" style="232" customWidth="1"/>
    <col min="1288" max="1288" width="11.7109375" style="232" customWidth="1"/>
    <col min="1289" max="1289" width="11.5703125" style="232" customWidth="1"/>
    <col min="1290" max="1290" width="11" style="232" customWidth="1"/>
    <col min="1291" max="1291" width="10.42578125" style="232" customWidth="1"/>
    <col min="1292" max="1292" width="75.42578125" style="232" customWidth="1"/>
    <col min="1293" max="1293" width="45.28515625" style="232" customWidth="1"/>
    <col min="1294" max="1536" width="9.140625" style="232"/>
    <col min="1537" max="1537" width="4.42578125" style="232" customWidth="1"/>
    <col min="1538" max="1538" width="11.5703125" style="232" customWidth="1"/>
    <col min="1539" max="1539" width="40.42578125" style="232" customWidth="1"/>
    <col min="1540" max="1540" width="5.5703125" style="232" customWidth="1"/>
    <col min="1541" max="1541" width="8.5703125" style="232" customWidth="1"/>
    <col min="1542" max="1542" width="9.85546875" style="232" customWidth="1"/>
    <col min="1543" max="1543" width="13.85546875" style="232" customWidth="1"/>
    <col min="1544" max="1544" width="11.7109375" style="232" customWidth="1"/>
    <col min="1545" max="1545" width="11.5703125" style="232" customWidth="1"/>
    <col min="1546" max="1546" width="11" style="232" customWidth="1"/>
    <col min="1547" max="1547" width="10.42578125" style="232" customWidth="1"/>
    <col min="1548" max="1548" width="75.42578125" style="232" customWidth="1"/>
    <col min="1549" max="1549" width="45.28515625" style="232" customWidth="1"/>
    <col min="1550" max="1792" width="9.140625" style="232"/>
    <col min="1793" max="1793" width="4.42578125" style="232" customWidth="1"/>
    <col min="1794" max="1794" width="11.5703125" style="232" customWidth="1"/>
    <col min="1795" max="1795" width="40.42578125" style="232" customWidth="1"/>
    <col min="1796" max="1796" width="5.5703125" style="232" customWidth="1"/>
    <col min="1797" max="1797" width="8.5703125" style="232" customWidth="1"/>
    <col min="1798" max="1798" width="9.85546875" style="232" customWidth="1"/>
    <col min="1799" max="1799" width="13.85546875" style="232" customWidth="1"/>
    <col min="1800" max="1800" width="11.7109375" style="232" customWidth="1"/>
    <col min="1801" max="1801" width="11.5703125" style="232" customWidth="1"/>
    <col min="1802" max="1802" width="11" style="232" customWidth="1"/>
    <col min="1803" max="1803" width="10.42578125" style="232" customWidth="1"/>
    <col min="1804" max="1804" width="75.42578125" style="232" customWidth="1"/>
    <col min="1805" max="1805" width="45.28515625" style="232" customWidth="1"/>
    <col min="1806" max="2048" width="9.140625" style="232"/>
    <col min="2049" max="2049" width="4.42578125" style="232" customWidth="1"/>
    <col min="2050" max="2050" width="11.5703125" style="232" customWidth="1"/>
    <col min="2051" max="2051" width="40.42578125" style="232" customWidth="1"/>
    <col min="2052" max="2052" width="5.5703125" style="232" customWidth="1"/>
    <col min="2053" max="2053" width="8.5703125" style="232" customWidth="1"/>
    <col min="2054" max="2054" width="9.85546875" style="232" customWidth="1"/>
    <col min="2055" max="2055" width="13.85546875" style="232" customWidth="1"/>
    <col min="2056" max="2056" width="11.7109375" style="232" customWidth="1"/>
    <col min="2057" max="2057" width="11.5703125" style="232" customWidth="1"/>
    <col min="2058" max="2058" width="11" style="232" customWidth="1"/>
    <col min="2059" max="2059" width="10.42578125" style="232" customWidth="1"/>
    <col min="2060" max="2060" width="75.42578125" style="232" customWidth="1"/>
    <col min="2061" max="2061" width="45.28515625" style="232" customWidth="1"/>
    <col min="2062" max="2304" width="9.140625" style="232"/>
    <col min="2305" max="2305" width="4.42578125" style="232" customWidth="1"/>
    <col min="2306" max="2306" width="11.5703125" style="232" customWidth="1"/>
    <col min="2307" max="2307" width="40.42578125" style="232" customWidth="1"/>
    <col min="2308" max="2308" width="5.5703125" style="232" customWidth="1"/>
    <col min="2309" max="2309" width="8.5703125" style="232" customWidth="1"/>
    <col min="2310" max="2310" width="9.85546875" style="232" customWidth="1"/>
    <col min="2311" max="2311" width="13.85546875" style="232" customWidth="1"/>
    <col min="2312" max="2312" width="11.7109375" style="232" customWidth="1"/>
    <col min="2313" max="2313" width="11.5703125" style="232" customWidth="1"/>
    <col min="2314" max="2314" width="11" style="232" customWidth="1"/>
    <col min="2315" max="2315" width="10.42578125" style="232" customWidth="1"/>
    <col min="2316" max="2316" width="75.42578125" style="232" customWidth="1"/>
    <col min="2317" max="2317" width="45.28515625" style="232" customWidth="1"/>
    <col min="2318" max="2560" width="9.140625" style="232"/>
    <col min="2561" max="2561" width="4.42578125" style="232" customWidth="1"/>
    <col min="2562" max="2562" width="11.5703125" style="232" customWidth="1"/>
    <col min="2563" max="2563" width="40.42578125" style="232" customWidth="1"/>
    <col min="2564" max="2564" width="5.5703125" style="232" customWidth="1"/>
    <col min="2565" max="2565" width="8.5703125" style="232" customWidth="1"/>
    <col min="2566" max="2566" width="9.85546875" style="232" customWidth="1"/>
    <col min="2567" max="2567" width="13.85546875" style="232" customWidth="1"/>
    <col min="2568" max="2568" width="11.7109375" style="232" customWidth="1"/>
    <col min="2569" max="2569" width="11.5703125" style="232" customWidth="1"/>
    <col min="2570" max="2570" width="11" style="232" customWidth="1"/>
    <col min="2571" max="2571" width="10.42578125" style="232" customWidth="1"/>
    <col min="2572" max="2572" width="75.42578125" style="232" customWidth="1"/>
    <col min="2573" max="2573" width="45.28515625" style="232" customWidth="1"/>
    <col min="2574" max="2816" width="9.140625" style="232"/>
    <col min="2817" max="2817" width="4.42578125" style="232" customWidth="1"/>
    <col min="2818" max="2818" width="11.5703125" style="232" customWidth="1"/>
    <col min="2819" max="2819" width="40.42578125" style="232" customWidth="1"/>
    <col min="2820" max="2820" width="5.5703125" style="232" customWidth="1"/>
    <col min="2821" max="2821" width="8.5703125" style="232" customWidth="1"/>
    <col min="2822" max="2822" width="9.85546875" style="232" customWidth="1"/>
    <col min="2823" max="2823" width="13.85546875" style="232" customWidth="1"/>
    <col min="2824" max="2824" width="11.7109375" style="232" customWidth="1"/>
    <col min="2825" max="2825" width="11.5703125" style="232" customWidth="1"/>
    <col min="2826" max="2826" width="11" style="232" customWidth="1"/>
    <col min="2827" max="2827" width="10.42578125" style="232" customWidth="1"/>
    <col min="2828" max="2828" width="75.42578125" style="232" customWidth="1"/>
    <col min="2829" max="2829" width="45.28515625" style="232" customWidth="1"/>
    <col min="2830" max="3072" width="9.140625" style="232"/>
    <col min="3073" max="3073" width="4.42578125" style="232" customWidth="1"/>
    <col min="3074" max="3074" width="11.5703125" style="232" customWidth="1"/>
    <col min="3075" max="3075" width="40.42578125" style="232" customWidth="1"/>
    <col min="3076" max="3076" width="5.5703125" style="232" customWidth="1"/>
    <col min="3077" max="3077" width="8.5703125" style="232" customWidth="1"/>
    <col min="3078" max="3078" width="9.85546875" style="232" customWidth="1"/>
    <col min="3079" max="3079" width="13.85546875" style="232" customWidth="1"/>
    <col min="3080" max="3080" width="11.7109375" style="232" customWidth="1"/>
    <col min="3081" max="3081" width="11.5703125" style="232" customWidth="1"/>
    <col min="3082" max="3082" width="11" style="232" customWidth="1"/>
    <col min="3083" max="3083" width="10.42578125" style="232" customWidth="1"/>
    <col min="3084" max="3084" width="75.42578125" style="232" customWidth="1"/>
    <col min="3085" max="3085" width="45.28515625" style="232" customWidth="1"/>
    <col min="3086" max="3328" width="9.140625" style="232"/>
    <col min="3329" max="3329" width="4.42578125" style="232" customWidth="1"/>
    <col min="3330" max="3330" width="11.5703125" style="232" customWidth="1"/>
    <col min="3331" max="3331" width="40.42578125" style="232" customWidth="1"/>
    <col min="3332" max="3332" width="5.5703125" style="232" customWidth="1"/>
    <col min="3333" max="3333" width="8.5703125" style="232" customWidth="1"/>
    <col min="3334" max="3334" width="9.85546875" style="232" customWidth="1"/>
    <col min="3335" max="3335" width="13.85546875" style="232" customWidth="1"/>
    <col min="3336" max="3336" width="11.7109375" style="232" customWidth="1"/>
    <col min="3337" max="3337" width="11.5703125" style="232" customWidth="1"/>
    <col min="3338" max="3338" width="11" style="232" customWidth="1"/>
    <col min="3339" max="3339" width="10.42578125" style="232" customWidth="1"/>
    <col min="3340" max="3340" width="75.42578125" style="232" customWidth="1"/>
    <col min="3341" max="3341" width="45.28515625" style="232" customWidth="1"/>
    <col min="3342" max="3584" width="9.140625" style="232"/>
    <col min="3585" max="3585" width="4.42578125" style="232" customWidth="1"/>
    <col min="3586" max="3586" width="11.5703125" style="232" customWidth="1"/>
    <col min="3587" max="3587" width="40.42578125" style="232" customWidth="1"/>
    <col min="3588" max="3588" width="5.5703125" style="232" customWidth="1"/>
    <col min="3589" max="3589" width="8.5703125" style="232" customWidth="1"/>
    <col min="3590" max="3590" width="9.85546875" style="232" customWidth="1"/>
    <col min="3591" max="3591" width="13.85546875" style="232" customWidth="1"/>
    <col min="3592" max="3592" width="11.7109375" style="232" customWidth="1"/>
    <col min="3593" max="3593" width="11.5703125" style="232" customWidth="1"/>
    <col min="3594" max="3594" width="11" style="232" customWidth="1"/>
    <col min="3595" max="3595" width="10.42578125" style="232" customWidth="1"/>
    <col min="3596" max="3596" width="75.42578125" style="232" customWidth="1"/>
    <col min="3597" max="3597" width="45.28515625" style="232" customWidth="1"/>
    <col min="3598" max="3840" width="9.140625" style="232"/>
    <col min="3841" max="3841" width="4.42578125" style="232" customWidth="1"/>
    <col min="3842" max="3842" width="11.5703125" style="232" customWidth="1"/>
    <col min="3843" max="3843" width="40.42578125" style="232" customWidth="1"/>
    <col min="3844" max="3844" width="5.5703125" style="232" customWidth="1"/>
    <col min="3845" max="3845" width="8.5703125" style="232" customWidth="1"/>
    <col min="3846" max="3846" width="9.85546875" style="232" customWidth="1"/>
    <col min="3847" max="3847" width="13.85546875" style="232" customWidth="1"/>
    <col min="3848" max="3848" width="11.7109375" style="232" customWidth="1"/>
    <col min="3849" max="3849" width="11.5703125" style="232" customWidth="1"/>
    <col min="3850" max="3850" width="11" style="232" customWidth="1"/>
    <col min="3851" max="3851" width="10.42578125" style="232" customWidth="1"/>
    <col min="3852" max="3852" width="75.42578125" style="232" customWidth="1"/>
    <col min="3853" max="3853" width="45.28515625" style="232" customWidth="1"/>
    <col min="3854" max="4096" width="9.140625" style="232"/>
    <col min="4097" max="4097" width="4.42578125" style="232" customWidth="1"/>
    <col min="4098" max="4098" width="11.5703125" style="232" customWidth="1"/>
    <col min="4099" max="4099" width="40.42578125" style="232" customWidth="1"/>
    <col min="4100" max="4100" width="5.5703125" style="232" customWidth="1"/>
    <col min="4101" max="4101" width="8.5703125" style="232" customWidth="1"/>
    <col min="4102" max="4102" width="9.85546875" style="232" customWidth="1"/>
    <col min="4103" max="4103" width="13.85546875" style="232" customWidth="1"/>
    <col min="4104" max="4104" width="11.7109375" style="232" customWidth="1"/>
    <col min="4105" max="4105" width="11.5703125" style="232" customWidth="1"/>
    <col min="4106" max="4106" width="11" style="232" customWidth="1"/>
    <col min="4107" max="4107" width="10.42578125" style="232" customWidth="1"/>
    <col min="4108" max="4108" width="75.42578125" style="232" customWidth="1"/>
    <col min="4109" max="4109" width="45.28515625" style="232" customWidth="1"/>
    <col min="4110" max="4352" width="9.140625" style="232"/>
    <col min="4353" max="4353" width="4.42578125" style="232" customWidth="1"/>
    <col min="4354" max="4354" width="11.5703125" style="232" customWidth="1"/>
    <col min="4355" max="4355" width="40.42578125" style="232" customWidth="1"/>
    <col min="4356" max="4356" width="5.5703125" style="232" customWidth="1"/>
    <col min="4357" max="4357" width="8.5703125" style="232" customWidth="1"/>
    <col min="4358" max="4358" width="9.85546875" style="232" customWidth="1"/>
    <col min="4359" max="4359" width="13.85546875" style="232" customWidth="1"/>
    <col min="4360" max="4360" width="11.7109375" style="232" customWidth="1"/>
    <col min="4361" max="4361" width="11.5703125" style="232" customWidth="1"/>
    <col min="4362" max="4362" width="11" style="232" customWidth="1"/>
    <col min="4363" max="4363" width="10.42578125" style="232" customWidth="1"/>
    <col min="4364" max="4364" width="75.42578125" style="232" customWidth="1"/>
    <col min="4365" max="4365" width="45.28515625" style="232" customWidth="1"/>
    <col min="4366" max="4608" width="9.140625" style="232"/>
    <col min="4609" max="4609" width="4.42578125" style="232" customWidth="1"/>
    <col min="4610" max="4610" width="11.5703125" style="232" customWidth="1"/>
    <col min="4611" max="4611" width="40.42578125" style="232" customWidth="1"/>
    <col min="4612" max="4612" width="5.5703125" style="232" customWidth="1"/>
    <col min="4613" max="4613" width="8.5703125" style="232" customWidth="1"/>
    <col min="4614" max="4614" width="9.85546875" style="232" customWidth="1"/>
    <col min="4615" max="4615" width="13.85546875" style="232" customWidth="1"/>
    <col min="4616" max="4616" width="11.7109375" style="232" customWidth="1"/>
    <col min="4617" max="4617" width="11.5703125" style="232" customWidth="1"/>
    <col min="4618" max="4618" width="11" style="232" customWidth="1"/>
    <col min="4619" max="4619" width="10.42578125" style="232" customWidth="1"/>
    <col min="4620" max="4620" width="75.42578125" style="232" customWidth="1"/>
    <col min="4621" max="4621" width="45.28515625" style="232" customWidth="1"/>
    <col min="4622" max="4864" width="9.140625" style="232"/>
    <col min="4865" max="4865" width="4.42578125" style="232" customWidth="1"/>
    <col min="4866" max="4866" width="11.5703125" style="232" customWidth="1"/>
    <col min="4867" max="4867" width="40.42578125" style="232" customWidth="1"/>
    <col min="4868" max="4868" width="5.5703125" style="232" customWidth="1"/>
    <col min="4869" max="4869" width="8.5703125" style="232" customWidth="1"/>
    <col min="4870" max="4870" width="9.85546875" style="232" customWidth="1"/>
    <col min="4871" max="4871" width="13.85546875" style="232" customWidth="1"/>
    <col min="4872" max="4872" width="11.7109375" style="232" customWidth="1"/>
    <col min="4873" max="4873" width="11.5703125" style="232" customWidth="1"/>
    <col min="4874" max="4874" width="11" style="232" customWidth="1"/>
    <col min="4875" max="4875" width="10.42578125" style="232" customWidth="1"/>
    <col min="4876" max="4876" width="75.42578125" style="232" customWidth="1"/>
    <col min="4877" max="4877" width="45.28515625" style="232" customWidth="1"/>
    <col min="4878" max="5120" width="9.140625" style="232"/>
    <col min="5121" max="5121" width="4.42578125" style="232" customWidth="1"/>
    <col min="5122" max="5122" width="11.5703125" style="232" customWidth="1"/>
    <col min="5123" max="5123" width="40.42578125" style="232" customWidth="1"/>
    <col min="5124" max="5124" width="5.5703125" style="232" customWidth="1"/>
    <col min="5125" max="5125" width="8.5703125" style="232" customWidth="1"/>
    <col min="5126" max="5126" width="9.85546875" style="232" customWidth="1"/>
    <col min="5127" max="5127" width="13.85546875" style="232" customWidth="1"/>
    <col min="5128" max="5128" width="11.7109375" style="232" customWidth="1"/>
    <col min="5129" max="5129" width="11.5703125" style="232" customWidth="1"/>
    <col min="5130" max="5130" width="11" style="232" customWidth="1"/>
    <col min="5131" max="5131" width="10.42578125" style="232" customWidth="1"/>
    <col min="5132" max="5132" width="75.42578125" style="232" customWidth="1"/>
    <col min="5133" max="5133" width="45.28515625" style="232" customWidth="1"/>
    <col min="5134" max="5376" width="9.140625" style="232"/>
    <col min="5377" max="5377" width="4.42578125" style="232" customWidth="1"/>
    <col min="5378" max="5378" width="11.5703125" style="232" customWidth="1"/>
    <col min="5379" max="5379" width="40.42578125" style="232" customWidth="1"/>
    <col min="5380" max="5380" width="5.5703125" style="232" customWidth="1"/>
    <col min="5381" max="5381" width="8.5703125" style="232" customWidth="1"/>
    <col min="5382" max="5382" width="9.85546875" style="232" customWidth="1"/>
    <col min="5383" max="5383" width="13.85546875" style="232" customWidth="1"/>
    <col min="5384" max="5384" width="11.7109375" style="232" customWidth="1"/>
    <col min="5385" max="5385" width="11.5703125" style="232" customWidth="1"/>
    <col min="5386" max="5386" width="11" style="232" customWidth="1"/>
    <col min="5387" max="5387" width="10.42578125" style="232" customWidth="1"/>
    <col min="5388" max="5388" width="75.42578125" style="232" customWidth="1"/>
    <col min="5389" max="5389" width="45.28515625" style="232" customWidth="1"/>
    <col min="5390" max="5632" width="9.140625" style="232"/>
    <col min="5633" max="5633" width="4.42578125" style="232" customWidth="1"/>
    <col min="5634" max="5634" width="11.5703125" style="232" customWidth="1"/>
    <col min="5635" max="5635" width="40.42578125" style="232" customWidth="1"/>
    <col min="5636" max="5636" width="5.5703125" style="232" customWidth="1"/>
    <col min="5637" max="5637" width="8.5703125" style="232" customWidth="1"/>
    <col min="5638" max="5638" width="9.85546875" style="232" customWidth="1"/>
    <col min="5639" max="5639" width="13.85546875" style="232" customWidth="1"/>
    <col min="5640" max="5640" width="11.7109375" style="232" customWidth="1"/>
    <col min="5641" max="5641" width="11.5703125" style="232" customWidth="1"/>
    <col min="5642" max="5642" width="11" style="232" customWidth="1"/>
    <col min="5643" max="5643" width="10.42578125" style="232" customWidth="1"/>
    <col min="5644" max="5644" width="75.42578125" style="232" customWidth="1"/>
    <col min="5645" max="5645" width="45.28515625" style="232" customWidth="1"/>
    <col min="5646" max="5888" width="9.140625" style="232"/>
    <col min="5889" max="5889" width="4.42578125" style="232" customWidth="1"/>
    <col min="5890" max="5890" width="11.5703125" style="232" customWidth="1"/>
    <col min="5891" max="5891" width="40.42578125" style="232" customWidth="1"/>
    <col min="5892" max="5892" width="5.5703125" style="232" customWidth="1"/>
    <col min="5893" max="5893" width="8.5703125" style="232" customWidth="1"/>
    <col min="5894" max="5894" width="9.85546875" style="232" customWidth="1"/>
    <col min="5895" max="5895" width="13.85546875" style="232" customWidth="1"/>
    <col min="5896" max="5896" width="11.7109375" style="232" customWidth="1"/>
    <col min="5897" max="5897" width="11.5703125" style="232" customWidth="1"/>
    <col min="5898" max="5898" width="11" style="232" customWidth="1"/>
    <col min="5899" max="5899" width="10.42578125" style="232" customWidth="1"/>
    <col min="5900" max="5900" width="75.42578125" style="232" customWidth="1"/>
    <col min="5901" max="5901" width="45.28515625" style="232" customWidth="1"/>
    <col min="5902" max="6144" width="9.140625" style="232"/>
    <col min="6145" max="6145" width="4.42578125" style="232" customWidth="1"/>
    <col min="6146" max="6146" width="11.5703125" style="232" customWidth="1"/>
    <col min="6147" max="6147" width="40.42578125" style="232" customWidth="1"/>
    <col min="6148" max="6148" width="5.5703125" style="232" customWidth="1"/>
    <col min="6149" max="6149" width="8.5703125" style="232" customWidth="1"/>
    <col min="6150" max="6150" width="9.85546875" style="232" customWidth="1"/>
    <col min="6151" max="6151" width="13.85546875" style="232" customWidth="1"/>
    <col min="6152" max="6152" width="11.7109375" style="232" customWidth="1"/>
    <col min="6153" max="6153" width="11.5703125" style="232" customWidth="1"/>
    <col min="6154" max="6154" width="11" style="232" customWidth="1"/>
    <col min="6155" max="6155" width="10.42578125" style="232" customWidth="1"/>
    <col min="6156" max="6156" width="75.42578125" style="232" customWidth="1"/>
    <col min="6157" max="6157" width="45.28515625" style="232" customWidth="1"/>
    <col min="6158" max="6400" width="9.140625" style="232"/>
    <col min="6401" max="6401" width="4.42578125" style="232" customWidth="1"/>
    <col min="6402" max="6402" width="11.5703125" style="232" customWidth="1"/>
    <col min="6403" max="6403" width="40.42578125" style="232" customWidth="1"/>
    <col min="6404" max="6404" width="5.5703125" style="232" customWidth="1"/>
    <col min="6405" max="6405" width="8.5703125" style="232" customWidth="1"/>
    <col min="6406" max="6406" width="9.85546875" style="232" customWidth="1"/>
    <col min="6407" max="6407" width="13.85546875" style="232" customWidth="1"/>
    <col min="6408" max="6408" width="11.7109375" style="232" customWidth="1"/>
    <col min="6409" max="6409" width="11.5703125" style="232" customWidth="1"/>
    <col min="6410" max="6410" width="11" style="232" customWidth="1"/>
    <col min="6411" max="6411" width="10.42578125" style="232" customWidth="1"/>
    <col min="6412" max="6412" width="75.42578125" style="232" customWidth="1"/>
    <col min="6413" max="6413" width="45.28515625" style="232" customWidth="1"/>
    <col min="6414" max="6656" width="9.140625" style="232"/>
    <col min="6657" max="6657" width="4.42578125" style="232" customWidth="1"/>
    <col min="6658" max="6658" width="11.5703125" style="232" customWidth="1"/>
    <col min="6659" max="6659" width="40.42578125" style="232" customWidth="1"/>
    <col min="6660" max="6660" width="5.5703125" style="232" customWidth="1"/>
    <col min="6661" max="6661" width="8.5703125" style="232" customWidth="1"/>
    <col min="6662" max="6662" width="9.85546875" style="232" customWidth="1"/>
    <col min="6663" max="6663" width="13.85546875" style="232" customWidth="1"/>
    <col min="6664" max="6664" width="11.7109375" style="232" customWidth="1"/>
    <col min="6665" max="6665" width="11.5703125" style="232" customWidth="1"/>
    <col min="6666" max="6666" width="11" style="232" customWidth="1"/>
    <col min="6667" max="6667" width="10.42578125" style="232" customWidth="1"/>
    <col min="6668" max="6668" width="75.42578125" style="232" customWidth="1"/>
    <col min="6669" max="6669" width="45.28515625" style="232" customWidth="1"/>
    <col min="6670" max="6912" width="9.140625" style="232"/>
    <col min="6913" max="6913" width="4.42578125" style="232" customWidth="1"/>
    <col min="6914" max="6914" width="11.5703125" style="232" customWidth="1"/>
    <col min="6915" max="6915" width="40.42578125" style="232" customWidth="1"/>
    <col min="6916" max="6916" width="5.5703125" style="232" customWidth="1"/>
    <col min="6917" max="6917" width="8.5703125" style="232" customWidth="1"/>
    <col min="6918" max="6918" width="9.85546875" style="232" customWidth="1"/>
    <col min="6919" max="6919" width="13.85546875" style="232" customWidth="1"/>
    <col min="6920" max="6920" width="11.7109375" style="232" customWidth="1"/>
    <col min="6921" max="6921" width="11.5703125" style="232" customWidth="1"/>
    <col min="6922" max="6922" width="11" style="232" customWidth="1"/>
    <col min="6923" max="6923" width="10.42578125" style="232" customWidth="1"/>
    <col min="6924" max="6924" width="75.42578125" style="232" customWidth="1"/>
    <col min="6925" max="6925" width="45.28515625" style="232" customWidth="1"/>
    <col min="6926" max="7168" width="9.140625" style="232"/>
    <col min="7169" max="7169" width="4.42578125" style="232" customWidth="1"/>
    <col min="7170" max="7170" width="11.5703125" style="232" customWidth="1"/>
    <col min="7171" max="7171" width="40.42578125" style="232" customWidth="1"/>
    <col min="7172" max="7172" width="5.5703125" style="232" customWidth="1"/>
    <col min="7173" max="7173" width="8.5703125" style="232" customWidth="1"/>
    <col min="7174" max="7174" width="9.85546875" style="232" customWidth="1"/>
    <col min="7175" max="7175" width="13.85546875" style="232" customWidth="1"/>
    <col min="7176" max="7176" width="11.7109375" style="232" customWidth="1"/>
    <col min="7177" max="7177" width="11.5703125" style="232" customWidth="1"/>
    <col min="7178" max="7178" width="11" style="232" customWidth="1"/>
    <col min="7179" max="7179" width="10.42578125" style="232" customWidth="1"/>
    <col min="7180" max="7180" width="75.42578125" style="232" customWidth="1"/>
    <col min="7181" max="7181" width="45.28515625" style="232" customWidth="1"/>
    <col min="7182" max="7424" width="9.140625" style="232"/>
    <col min="7425" max="7425" width="4.42578125" style="232" customWidth="1"/>
    <col min="7426" max="7426" width="11.5703125" style="232" customWidth="1"/>
    <col min="7427" max="7427" width="40.42578125" style="232" customWidth="1"/>
    <col min="7428" max="7428" width="5.5703125" style="232" customWidth="1"/>
    <col min="7429" max="7429" width="8.5703125" style="232" customWidth="1"/>
    <col min="7430" max="7430" width="9.85546875" style="232" customWidth="1"/>
    <col min="7431" max="7431" width="13.85546875" style="232" customWidth="1"/>
    <col min="7432" max="7432" width="11.7109375" style="232" customWidth="1"/>
    <col min="7433" max="7433" width="11.5703125" style="232" customWidth="1"/>
    <col min="7434" max="7434" width="11" style="232" customWidth="1"/>
    <col min="7435" max="7435" width="10.42578125" style="232" customWidth="1"/>
    <col min="7436" max="7436" width="75.42578125" style="232" customWidth="1"/>
    <col min="7437" max="7437" width="45.28515625" style="232" customWidth="1"/>
    <col min="7438" max="7680" width="9.140625" style="232"/>
    <col min="7681" max="7681" width="4.42578125" style="232" customWidth="1"/>
    <col min="7682" max="7682" width="11.5703125" style="232" customWidth="1"/>
    <col min="7683" max="7683" width="40.42578125" style="232" customWidth="1"/>
    <col min="7684" max="7684" width="5.5703125" style="232" customWidth="1"/>
    <col min="7685" max="7685" width="8.5703125" style="232" customWidth="1"/>
    <col min="7686" max="7686" width="9.85546875" style="232" customWidth="1"/>
    <col min="7687" max="7687" width="13.85546875" style="232" customWidth="1"/>
    <col min="7688" max="7688" width="11.7109375" style="232" customWidth="1"/>
    <col min="7689" max="7689" width="11.5703125" style="232" customWidth="1"/>
    <col min="7690" max="7690" width="11" style="232" customWidth="1"/>
    <col min="7691" max="7691" width="10.42578125" style="232" customWidth="1"/>
    <col min="7692" max="7692" width="75.42578125" style="232" customWidth="1"/>
    <col min="7693" max="7693" width="45.28515625" style="232" customWidth="1"/>
    <col min="7694" max="7936" width="9.140625" style="232"/>
    <col min="7937" max="7937" width="4.42578125" style="232" customWidth="1"/>
    <col min="7938" max="7938" width="11.5703125" style="232" customWidth="1"/>
    <col min="7939" max="7939" width="40.42578125" style="232" customWidth="1"/>
    <col min="7940" max="7940" width="5.5703125" style="232" customWidth="1"/>
    <col min="7941" max="7941" width="8.5703125" style="232" customWidth="1"/>
    <col min="7942" max="7942" width="9.85546875" style="232" customWidth="1"/>
    <col min="7943" max="7943" width="13.85546875" style="232" customWidth="1"/>
    <col min="7944" max="7944" width="11.7109375" style="232" customWidth="1"/>
    <col min="7945" max="7945" width="11.5703125" style="232" customWidth="1"/>
    <col min="7946" max="7946" width="11" style="232" customWidth="1"/>
    <col min="7947" max="7947" width="10.42578125" style="232" customWidth="1"/>
    <col min="7948" max="7948" width="75.42578125" style="232" customWidth="1"/>
    <col min="7949" max="7949" width="45.28515625" style="232" customWidth="1"/>
    <col min="7950" max="8192" width="9.140625" style="232"/>
    <col min="8193" max="8193" width="4.42578125" style="232" customWidth="1"/>
    <col min="8194" max="8194" width="11.5703125" style="232" customWidth="1"/>
    <col min="8195" max="8195" width="40.42578125" style="232" customWidth="1"/>
    <col min="8196" max="8196" width="5.5703125" style="232" customWidth="1"/>
    <col min="8197" max="8197" width="8.5703125" style="232" customWidth="1"/>
    <col min="8198" max="8198" width="9.85546875" style="232" customWidth="1"/>
    <col min="8199" max="8199" width="13.85546875" style="232" customWidth="1"/>
    <col min="8200" max="8200" width="11.7109375" style="232" customWidth="1"/>
    <col min="8201" max="8201" width="11.5703125" style="232" customWidth="1"/>
    <col min="8202" max="8202" width="11" style="232" customWidth="1"/>
    <col min="8203" max="8203" width="10.42578125" style="232" customWidth="1"/>
    <col min="8204" max="8204" width="75.42578125" style="232" customWidth="1"/>
    <col min="8205" max="8205" width="45.28515625" style="232" customWidth="1"/>
    <col min="8206" max="8448" width="9.140625" style="232"/>
    <col min="8449" max="8449" width="4.42578125" style="232" customWidth="1"/>
    <col min="8450" max="8450" width="11.5703125" style="232" customWidth="1"/>
    <col min="8451" max="8451" width="40.42578125" style="232" customWidth="1"/>
    <col min="8452" max="8452" width="5.5703125" style="232" customWidth="1"/>
    <col min="8453" max="8453" width="8.5703125" style="232" customWidth="1"/>
    <col min="8454" max="8454" width="9.85546875" style="232" customWidth="1"/>
    <col min="8455" max="8455" width="13.85546875" style="232" customWidth="1"/>
    <col min="8456" max="8456" width="11.7109375" style="232" customWidth="1"/>
    <col min="8457" max="8457" width="11.5703125" style="232" customWidth="1"/>
    <col min="8458" max="8458" width="11" style="232" customWidth="1"/>
    <col min="8459" max="8459" width="10.42578125" style="232" customWidth="1"/>
    <col min="8460" max="8460" width="75.42578125" style="232" customWidth="1"/>
    <col min="8461" max="8461" width="45.28515625" style="232" customWidth="1"/>
    <col min="8462" max="8704" width="9.140625" style="232"/>
    <col min="8705" max="8705" width="4.42578125" style="232" customWidth="1"/>
    <col min="8706" max="8706" width="11.5703125" style="232" customWidth="1"/>
    <col min="8707" max="8707" width="40.42578125" style="232" customWidth="1"/>
    <col min="8708" max="8708" width="5.5703125" style="232" customWidth="1"/>
    <col min="8709" max="8709" width="8.5703125" style="232" customWidth="1"/>
    <col min="8710" max="8710" width="9.85546875" style="232" customWidth="1"/>
    <col min="8711" max="8711" width="13.85546875" style="232" customWidth="1"/>
    <col min="8712" max="8712" width="11.7109375" style="232" customWidth="1"/>
    <col min="8713" max="8713" width="11.5703125" style="232" customWidth="1"/>
    <col min="8714" max="8714" width="11" style="232" customWidth="1"/>
    <col min="8715" max="8715" width="10.42578125" style="232" customWidth="1"/>
    <col min="8716" max="8716" width="75.42578125" style="232" customWidth="1"/>
    <col min="8717" max="8717" width="45.28515625" style="232" customWidth="1"/>
    <col min="8718" max="8960" width="9.140625" style="232"/>
    <col min="8961" max="8961" width="4.42578125" style="232" customWidth="1"/>
    <col min="8962" max="8962" width="11.5703125" style="232" customWidth="1"/>
    <col min="8963" max="8963" width="40.42578125" style="232" customWidth="1"/>
    <col min="8964" max="8964" width="5.5703125" style="232" customWidth="1"/>
    <col min="8965" max="8965" width="8.5703125" style="232" customWidth="1"/>
    <col min="8966" max="8966" width="9.85546875" style="232" customWidth="1"/>
    <col min="8967" max="8967" width="13.85546875" style="232" customWidth="1"/>
    <col min="8968" max="8968" width="11.7109375" style="232" customWidth="1"/>
    <col min="8969" max="8969" width="11.5703125" style="232" customWidth="1"/>
    <col min="8970" max="8970" width="11" style="232" customWidth="1"/>
    <col min="8971" max="8971" width="10.42578125" style="232" customWidth="1"/>
    <col min="8972" max="8972" width="75.42578125" style="232" customWidth="1"/>
    <col min="8973" max="8973" width="45.28515625" style="232" customWidth="1"/>
    <col min="8974" max="9216" width="9.140625" style="232"/>
    <col min="9217" max="9217" width="4.42578125" style="232" customWidth="1"/>
    <col min="9218" max="9218" width="11.5703125" style="232" customWidth="1"/>
    <col min="9219" max="9219" width="40.42578125" style="232" customWidth="1"/>
    <col min="9220" max="9220" width="5.5703125" style="232" customWidth="1"/>
    <col min="9221" max="9221" width="8.5703125" style="232" customWidth="1"/>
    <col min="9222" max="9222" width="9.85546875" style="232" customWidth="1"/>
    <col min="9223" max="9223" width="13.85546875" style="232" customWidth="1"/>
    <col min="9224" max="9224" width="11.7109375" style="232" customWidth="1"/>
    <col min="9225" max="9225" width="11.5703125" style="232" customWidth="1"/>
    <col min="9226" max="9226" width="11" style="232" customWidth="1"/>
    <col min="9227" max="9227" width="10.42578125" style="232" customWidth="1"/>
    <col min="9228" max="9228" width="75.42578125" style="232" customWidth="1"/>
    <col min="9229" max="9229" width="45.28515625" style="232" customWidth="1"/>
    <col min="9230" max="9472" width="9.140625" style="232"/>
    <col min="9473" max="9473" width="4.42578125" style="232" customWidth="1"/>
    <col min="9474" max="9474" width="11.5703125" style="232" customWidth="1"/>
    <col min="9475" max="9475" width="40.42578125" style="232" customWidth="1"/>
    <col min="9476" max="9476" width="5.5703125" style="232" customWidth="1"/>
    <col min="9477" max="9477" width="8.5703125" style="232" customWidth="1"/>
    <col min="9478" max="9478" width="9.85546875" style="232" customWidth="1"/>
    <col min="9479" max="9479" width="13.85546875" style="232" customWidth="1"/>
    <col min="9480" max="9480" width="11.7109375" style="232" customWidth="1"/>
    <col min="9481" max="9481" width="11.5703125" style="232" customWidth="1"/>
    <col min="9482" max="9482" width="11" style="232" customWidth="1"/>
    <col min="9483" max="9483" width="10.42578125" style="232" customWidth="1"/>
    <col min="9484" max="9484" width="75.42578125" style="232" customWidth="1"/>
    <col min="9485" max="9485" width="45.28515625" style="232" customWidth="1"/>
    <col min="9486" max="9728" width="9.140625" style="232"/>
    <col min="9729" max="9729" width="4.42578125" style="232" customWidth="1"/>
    <col min="9730" max="9730" width="11.5703125" style="232" customWidth="1"/>
    <col min="9731" max="9731" width="40.42578125" style="232" customWidth="1"/>
    <col min="9732" max="9732" width="5.5703125" style="232" customWidth="1"/>
    <col min="9733" max="9733" width="8.5703125" style="232" customWidth="1"/>
    <col min="9734" max="9734" width="9.85546875" style="232" customWidth="1"/>
    <col min="9735" max="9735" width="13.85546875" style="232" customWidth="1"/>
    <col min="9736" max="9736" width="11.7109375" style="232" customWidth="1"/>
    <col min="9737" max="9737" width="11.5703125" style="232" customWidth="1"/>
    <col min="9738" max="9738" width="11" style="232" customWidth="1"/>
    <col min="9739" max="9739" width="10.42578125" style="232" customWidth="1"/>
    <col min="9740" max="9740" width="75.42578125" style="232" customWidth="1"/>
    <col min="9741" max="9741" width="45.28515625" style="232" customWidth="1"/>
    <col min="9742" max="9984" width="9.140625" style="232"/>
    <col min="9985" max="9985" width="4.42578125" style="232" customWidth="1"/>
    <col min="9986" max="9986" width="11.5703125" style="232" customWidth="1"/>
    <col min="9987" max="9987" width="40.42578125" style="232" customWidth="1"/>
    <col min="9988" max="9988" width="5.5703125" style="232" customWidth="1"/>
    <col min="9989" max="9989" width="8.5703125" style="232" customWidth="1"/>
    <col min="9990" max="9990" width="9.85546875" style="232" customWidth="1"/>
    <col min="9991" max="9991" width="13.85546875" style="232" customWidth="1"/>
    <col min="9992" max="9992" width="11.7109375" style="232" customWidth="1"/>
    <col min="9993" max="9993" width="11.5703125" style="232" customWidth="1"/>
    <col min="9994" max="9994" width="11" style="232" customWidth="1"/>
    <col min="9995" max="9995" width="10.42578125" style="232" customWidth="1"/>
    <col min="9996" max="9996" width="75.42578125" style="232" customWidth="1"/>
    <col min="9997" max="9997" width="45.28515625" style="232" customWidth="1"/>
    <col min="9998" max="10240" width="9.140625" style="232"/>
    <col min="10241" max="10241" width="4.42578125" style="232" customWidth="1"/>
    <col min="10242" max="10242" width="11.5703125" style="232" customWidth="1"/>
    <col min="10243" max="10243" width="40.42578125" style="232" customWidth="1"/>
    <col min="10244" max="10244" width="5.5703125" style="232" customWidth="1"/>
    <col min="10245" max="10245" width="8.5703125" style="232" customWidth="1"/>
    <col min="10246" max="10246" width="9.85546875" style="232" customWidth="1"/>
    <col min="10247" max="10247" width="13.85546875" style="232" customWidth="1"/>
    <col min="10248" max="10248" width="11.7109375" style="232" customWidth="1"/>
    <col min="10249" max="10249" width="11.5703125" style="232" customWidth="1"/>
    <col min="10250" max="10250" width="11" style="232" customWidth="1"/>
    <col min="10251" max="10251" width="10.42578125" style="232" customWidth="1"/>
    <col min="10252" max="10252" width="75.42578125" style="232" customWidth="1"/>
    <col min="10253" max="10253" width="45.28515625" style="232" customWidth="1"/>
    <col min="10254" max="10496" width="9.140625" style="232"/>
    <col min="10497" max="10497" width="4.42578125" style="232" customWidth="1"/>
    <col min="10498" max="10498" width="11.5703125" style="232" customWidth="1"/>
    <col min="10499" max="10499" width="40.42578125" style="232" customWidth="1"/>
    <col min="10500" max="10500" width="5.5703125" style="232" customWidth="1"/>
    <col min="10501" max="10501" width="8.5703125" style="232" customWidth="1"/>
    <col min="10502" max="10502" width="9.85546875" style="232" customWidth="1"/>
    <col min="10503" max="10503" width="13.85546875" style="232" customWidth="1"/>
    <col min="10504" max="10504" width="11.7109375" style="232" customWidth="1"/>
    <col min="10505" max="10505" width="11.5703125" style="232" customWidth="1"/>
    <col min="10506" max="10506" width="11" style="232" customWidth="1"/>
    <col min="10507" max="10507" width="10.42578125" style="232" customWidth="1"/>
    <col min="10508" max="10508" width="75.42578125" style="232" customWidth="1"/>
    <col min="10509" max="10509" width="45.28515625" style="232" customWidth="1"/>
    <col min="10510" max="10752" width="9.140625" style="232"/>
    <col min="10753" max="10753" width="4.42578125" style="232" customWidth="1"/>
    <col min="10754" max="10754" width="11.5703125" style="232" customWidth="1"/>
    <col min="10755" max="10755" width="40.42578125" style="232" customWidth="1"/>
    <col min="10756" max="10756" width="5.5703125" style="232" customWidth="1"/>
    <col min="10757" max="10757" width="8.5703125" style="232" customWidth="1"/>
    <col min="10758" max="10758" width="9.85546875" style="232" customWidth="1"/>
    <col min="10759" max="10759" width="13.85546875" style="232" customWidth="1"/>
    <col min="10760" max="10760" width="11.7109375" style="232" customWidth="1"/>
    <col min="10761" max="10761" width="11.5703125" style="232" customWidth="1"/>
    <col min="10762" max="10762" width="11" style="232" customWidth="1"/>
    <col min="10763" max="10763" width="10.42578125" style="232" customWidth="1"/>
    <col min="10764" max="10764" width="75.42578125" style="232" customWidth="1"/>
    <col min="10765" max="10765" width="45.28515625" style="232" customWidth="1"/>
    <col min="10766" max="11008" width="9.140625" style="232"/>
    <col min="11009" max="11009" width="4.42578125" style="232" customWidth="1"/>
    <col min="11010" max="11010" width="11.5703125" style="232" customWidth="1"/>
    <col min="11011" max="11011" width="40.42578125" style="232" customWidth="1"/>
    <col min="11012" max="11012" width="5.5703125" style="232" customWidth="1"/>
    <col min="11013" max="11013" width="8.5703125" style="232" customWidth="1"/>
    <col min="11014" max="11014" width="9.85546875" style="232" customWidth="1"/>
    <col min="11015" max="11015" width="13.85546875" style="232" customWidth="1"/>
    <col min="11016" max="11016" width="11.7109375" style="232" customWidth="1"/>
    <col min="11017" max="11017" width="11.5703125" style="232" customWidth="1"/>
    <col min="11018" max="11018" width="11" style="232" customWidth="1"/>
    <col min="11019" max="11019" width="10.42578125" style="232" customWidth="1"/>
    <col min="11020" max="11020" width="75.42578125" style="232" customWidth="1"/>
    <col min="11021" max="11021" width="45.28515625" style="232" customWidth="1"/>
    <col min="11022" max="11264" width="9.140625" style="232"/>
    <col min="11265" max="11265" width="4.42578125" style="232" customWidth="1"/>
    <col min="11266" max="11266" width="11.5703125" style="232" customWidth="1"/>
    <col min="11267" max="11267" width="40.42578125" style="232" customWidth="1"/>
    <col min="11268" max="11268" width="5.5703125" style="232" customWidth="1"/>
    <col min="11269" max="11269" width="8.5703125" style="232" customWidth="1"/>
    <col min="11270" max="11270" width="9.85546875" style="232" customWidth="1"/>
    <col min="11271" max="11271" width="13.85546875" style="232" customWidth="1"/>
    <col min="11272" max="11272" width="11.7109375" style="232" customWidth="1"/>
    <col min="11273" max="11273" width="11.5703125" style="232" customWidth="1"/>
    <col min="11274" max="11274" width="11" style="232" customWidth="1"/>
    <col min="11275" max="11275" width="10.42578125" style="232" customWidth="1"/>
    <col min="11276" max="11276" width="75.42578125" style="232" customWidth="1"/>
    <col min="11277" max="11277" width="45.28515625" style="232" customWidth="1"/>
    <col min="11278" max="11520" width="9.140625" style="232"/>
    <col min="11521" max="11521" width="4.42578125" style="232" customWidth="1"/>
    <col min="11522" max="11522" width="11.5703125" style="232" customWidth="1"/>
    <col min="11523" max="11523" width="40.42578125" style="232" customWidth="1"/>
    <col min="11524" max="11524" width="5.5703125" style="232" customWidth="1"/>
    <col min="11525" max="11525" width="8.5703125" style="232" customWidth="1"/>
    <col min="11526" max="11526" width="9.85546875" style="232" customWidth="1"/>
    <col min="11527" max="11527" width="13.85546875" style="232" customWidth="1"/>
    <col min="11528" max="11528" width="11.7109375" style="232" customWidth="1"/>
    <col min="11529" max="11529" width="11.5703125" style="232" customWidth="1"/>
    <col min="11530" max="11530" width="11" style="232" customWidth="1"/>
    <col min="11531" max="11531" width="10.42578125" style="232" customWidth="1"/>
    <col min="11532" max="11532" width="75.42578125" style="232" customWidth="1"/>
    <col min="11533" max="11533" width="45.28515625" style="232" customWidth="1"/>
    <col min="11534" max="11776" width="9.140625" style="232"/>
    <col min="11777" max="11777" width="4.42578125" style="232" customWidth="1"/>
    <col min="11778" max="11778" width="11.5703125" style="232" customWidth="1"/>
    <col min="11779" max="11779" width="40.42578125" style="232" customWidth="1"/>
    <col min="11780" max="11780" width="5.5703125" style="232" customWidth="1"/>
    <col min="11781" max="11781" width="8.5703125" style="232" customWidth="1"/>
    <col min="11782" max="11782" width="9.85546875" style="232" customWidth="1"/>
    <col min="11783" max="11783" width="13.85546875" style="232" customWidth="1"/>
    <col min="11784" max="11784" width="11.7109375" style="232" customWidth="1"/>
    <col min="11785" max="11785" width="11.5703125" style="232" customWidth="1"/>
    <col min="11786" max="11786" width="11" style="232" customWidth="1"/>
    <col min="11787" max="11787" width="10.42578125" style="232" customWidth="1"/>
    <col min="11788" max="11788" width="75.42578125" style="232" customWidth="1"/>
    <col min="11789" max="11789" width="45.28515625" style="232" customWidth="1"/>
    <col min="11790" max="12032" width="9.140625" style="232"/>
    <col min="12033" max="12033" width="4.42578125" style="232" customWidth="1"/>
    <col min="12034" max="12034" width="11.5703125" style="232" customWidth="1"/>
    <col min="12035" max="12035" width="40.42578125" style="232" customWidth="1"/>
    <col min="12036" max="12036" width="5.5703125" style="232" customWidth="1"/>
    <col min="12037" max="12037" width="8.5703125" style="232" customWidth="1"/>
    <col min="12038" max="12038" width="9.85546875" style="232" customWidth="1"/>
    <col min="12039" max="12039" width="13.85546875" style="232" customWidth="1"/>
    <col min="12040" max="12040" width="11.7109375" style="232" customWidth="1"/>
    <col min="12041" max="12041" width="11.5703125" style="232" customWidth="1"/>
    <col min="12042" max="12042" width="11" style="232" customWidth="1"/>
    <col min="12043" max="12043" width="10.42578125" style="232" customWidth="1"/>
    <col min="12044" max="12044" width="75.42578125" style="232" customWidth="1"/>
    <col min="12045" max="12045" width="45.28515625" style="232" customWidth="1"/>
    <col min="12046" max="12288" width="9.140625" style="232"/>
    <col min="12289" max="12289" width="4.42578125" style="232" customWidth="1"/>
    <col min="12290" max="12290" width="11.5703125" style="232" customWidth="1"/>
    <col min="12291" max="12291" width="40.42578125" style="232" customWidth="1"/>
    <col min="12292" max="12292" width="5.5703125" style="232" customWidth="1"/>
    <col min="12293" max="12293" width="8.5703125" style="232" customWidth="1"/>
    <col min="12294" max="12294" width="9.85546875" style="232" customWidth="1"/>
    <col min="12295" max="12295" width="13.85546875" style="232" customWidth="1"/>
    <col min="12296" max="12296" width="11.7109375" style="232" customWidth="1"/>
    <col min="12297" max="12297" width="11.5703125" style="232" customWidth="1"/>
    <col min="12298" max="12298" width="11" style="232" customWidth="1"/>
    <col min="12299" max="12299" width="10.42578125" style="232" customWidth="1"/>
    <col min="12300" max="12300" width="75.42578125" style="232" customWidth="1"/>
    <col min="12301" max="12301" width="45.28515625" style="232" customWidth="1"/>
    <col min="12302" max="12544" width="9.140625" style="232"/>
    <col min="12545" max="12545" width="4.42578125" style="232" customWidth="1"/>
    <col min="12546" max="12546" width="11.5703125" style="232" customWidth="1"/>
    <col min="12547" max="12547" width="40.42578125" style="232" customWidth="1"/>
    <col min="12548" max="12548" width="5.5703125" style="232" customWidth="1"/>
    <col min="12549" max="12549" width="8.5703125" style="232" customWidth="1"/>
    <col min="12550" max="12550" width="9.85546875" style="232" customWidth="1"/>
    <col min="12551" max="12551" width="13.85546875" style="232" customWidth="1"/>
    <col min="12552" max="12552" width="11.7109375" style="232" customWidth="1"/>
    <col min="12553" max="12553" width="11.5703125" style="232" customWidth="1"/>
    <col min="12554" max="12554" width="11" style="232" customWidth="1"/>
    <col min="12555" max="12555" width="10.42578125" style="232" customWidth="1"/>
    <col min="12556" max="12556" width="75.42578125" style="232" customWidth="1"/>
    <col min="12557" max="12557" width="45.28515625" style="232" customWidth="1"/>
    <col min="12558" max="12800" width="9.140625" style="232"/>
    <col min="12801" max="12801" width="4.42578125" style="232" customWidth="1"/>
    <col min="12802" max="12802" width="11.5703125" style="232" customWidth="1"/>
    <col min="12803" max="12803" width="40.42578125" style="232" customWidth="1"/>
    <col min="12804" max="12804" width="5.5703125" style="232" customWidth="1"/>
    <col min="12805" max="12805" width="8.5703125" style="232" customWidth="1"/>
    <col min="12806" max="12806" width="9.85546875" style="232" customWidth="1"/>
    <col min="12807" max="12807" width="13.85546875" style="232" customWidth="1"/>
    <col min="12808" max="12808" width="11.7109375" style="232" customWidth="1"/>
    <col min="12809" max="12809" width="11.5703125" style="232" customWidth="1"/>
    <col min="12810" max="12810" width="11" style="232" customWidth="1"/>
    <col min="12811" max="12811" width="10.42578125" style="232" customWidth="1"/>
    <col min="12812" max="12812" width="75.42578125" style="232" customWidth="1"/>
    <col min="12813" max="12813" width="45.28515625" style="232" customWidth="1"/>
    <col min="12814" max="13056" width="9.140625" style="232"/>
    <col min="13057" max="13057" width="4.42578125" style="232" customWidth="1"/>
    <col min="13058" max="13058" width="11.5703125" style="232" customWidth="1"/>
    <col min="13059" max="13059" width="40.42578125" style="232" customWidth="1"/>
    <col min="13060" max="13060" width="5.5703125" style="232" customWidth="1"/>
    <col min="13061" max="13061" width="8.5703125" style="232" customWidth="1"/>
    <col min="13062" max="13062" width="9.85546875" style="232" customWidth="1"/>
    <col min="13063" max="13063" width="13.85546875" style="232" customWidth="1"/>
    <col min="13064" max="13064" width="11.7109375" style="232" customWidth="1"/>
    <col min="13065" max="13065" width="11.5703125" style="232" customWidth="1"/>
    <col min="13066" max="13066" width="11" style="232" customWidth="1"/>
    <col min="13067" max="13067" width="10.42578125" style="232" customWidth="1"/>
    <col min="13068" max="13068" width="75.42578125" style="232" customWidth="1"/>
    <col min="13069" max="13069" width="45.28515625" style="232" customWidth="1"/>
    <col min="13070" max="13312" width="9.140625" style="232"/>
    <col min="13313" max="13313" width="4.42578125" style="232" customWidth="1"/>
    <col min="13314" max="13314" width="11.5703125" style="232" customWidth="1"/>
    <col min="13315" max="13315" width="40.42578125" style="232" customWidth="1"/>
    <col min="13316" max="13316" width="5.5703125" style="232" customWidth="1"/>
    <col min="13317" max="13317" width="8.5703125" style="232" customWidth="1"/>
    <col min="13318" max="13318" width="9.85546875" style="232" customWidth="1"/>
    <col min="13319" max="13319" width="13.85546875" style="232" customWidth="1"/>
    <col min="13320" max="13320" width="11.7109375" style="232" customWidth="1"/>
    <col min="13321" max="13321" width="11.5703125" style="232" customWidth="1"/>
    <col min="13322" max="13322" width="11" style="232" customWidth="1"/>
    <col min="13323" max="13323" width="10.42578125" style="232" customWidth="1"/>
    <col min="13324" max="13324" width="75.42578125" style="232" customWidth="1"/>
    <col min="13325" max="13325" width="45.28515625" style="232" customWidth="1"/>
    <col min="13326" max="13568" width="9.140625" style="232"/>
    <col min="13569" max="13569" width="4.42578125" style="232" customWidth="1"/>
    <col min="13570" max="13570" width="11.5703125" style="232" customWidth="1"/>
    <col min="13571" max="13571" width="40.42578125" style="232" customWidth="1"/>
    <col min="13572" max="13572" width="5.5703125" style="232" customWidth="1"/>
    <col min="13573" max="13573" width="8.5703125" style="232" customWidth="1"/>
    <col min="13574" max="13574" width="9.85546875" style="232" customWidth="1"/>
    <col min="13575" max="13575" width="13.85546875" style="232" customWidth="1"/>
    <col min="13576" max="13576" width="11.7109375" style="232" customWidth="1"/>
    <col min="13577" max="13577" width="11.5703125" style="232" customWidth="1"/>
    <col min="13578" max="13578" width="11" style="232" customWidth="1"/>
    <col min="13579" max="13579" width="10.42578125" style="232" customWidth="1"/>
    <col min="13580" max="13580" width="75.42578125" style="232" customWidth="1"/>
    <col min="13581" max="13581" width="45.28515625" style="232" customWidth="1"/>
    <col min="13582" max="13824" width="9.140625" style="232"/>
    <col min="13825" max="13825" width="4.42578125" style="232" customWidth="1"/>
    <col min="13826" max="13826" width="11.5703125" style="232" customWidth="1"/>
    <col min="13827" max="13827" width="40.42578125" style="232" customWidth="1"/>
    <col min="13828" max="13828" width="5.5703125" style="232" customWidth="1"/>
    <col min="13829" max="13829" width="8.5703125" style="232" customWidth="1"/>
    <col min="13830" max="13830" width="9.85546875" style="232" customWidth="1"/>
    <col min="13831" max="13831" width="13.85546875" style="232" customWidth="1"/>
    <col min="13832" max="13832" width="11.7109375" style="232" customWidth="1"/>
    <col min="13833" max="13833" width="11.5703125" style="232" customWidth="1"/>
    <col min="13834" max="13834" width="11" style="232" customWidth="1"/>
    <col min="13835" max="13835" width="10.42578125" style="232" customWidth="1"/>
    <col min="13836" max="13836" width="75.42578125" style="232" customWidth="1"/>
    <col min="13837" max="13837" width="45.28515625" style="232" customWidth="1"/>
    <col min="13838" max="14080" width="9.140625" style="232"/>
    <col min="14081" max="14081" width="4.42578125" style="232" customWidth="1"/>
    <col min="14082" max="14082" width="11.5703125" style="232" customWidth="1"/>
    <col min="14083" max="14083" width="40.42578125" style="232" customWidth="1"/>
    <col min="14084" max="14084" width="5.5703125" style="232" customWidth="1"/>
    <col min="14085" max="14085" width="8.5703125" style="232" customWidth="1"/>
    <col min="14086" max="14086" width="9.85546875" style="232" customWidth="1"/>
    <col min="14087" max="14087" width="13.85546875" style="232" customWidth="1"/>
    <col min="14088" max="14088" width="11.7109375" style="232" customWidth="1"/>
    <col min="14089" max="14089" width="11.5703125" style="232" customWidth="1"/>
    <col min="14090" max="14090" width="11" style="232" customWidth="1"/>
    <col min="14091" max="14091" width="10.42578125" style="232" customWidth="1"/>
    <col min="14092" max="14092" width="75.42578125" style="232" customWidth="1"/>
    <col min="14093" max="14093" width="45.28515625" style="232" customWidth="1"/>
    <col min="14094" max="14336" width="9.140625" style="232"/>
    <col min="14337" max="14337" width="4.42578125" style="232" customWidth="1"/>
    <col min="14338" max="14338" width="11.5703125" style="232" customWidth="1"/>
    <col min="14339" max="14339" width="40.42578125" style="232" customWidth="1"/>
    <col min="14340" max="14340" width="5.5703125" style="232" customWidth="1"/>
    <col min="14341" max="14341" width="8.5703125" style="232" customWidth="1"/>
    <col min="14342" max="14342" width="9.85546875" style="232" customWidth="1"/>
    <col min="14343" max="14343" width="13.85546875" style="232" customWidth="1"/>
    <col min="14344" max="14344" width="11.7109375" style="232" customWidth="1"/>
    <col min="14345" max="14345" width="11.5703125" style="232" customWidth="1"/>
    <col min="14346" max="14346" width="11" style="232" customWidth="1"/>
    <col min="14347" max="14347" width="10.42578125" style="232" customWidth="1"/>
    <col min="14348" max="14348" width="75.42578125" style="232" customWidth="1"/>
    <col min="14349" max="14349" width="45.28515625" style="232" customWidth="1"/>
    <col min="14350" max="14592" width="9.140625" style="232"/>
    <col min="14593" max="14593" width="4.42578125" style="232" customWidth="1"/>
    <col min="14594" max="14594" width="11.5703125" style="232" customWidth="1"/>
    <col min="14595" max="14595" width="40.42578125" style="232" customWidth="1"/>
    <col min="14596" max="14596" width="5.5703125" style="232" customWidth="1"/>
    <col min="14597" max="14597" width="8.5703125" style="232" customWidth="1"/>
    <col min="14598" max="14598" width="9.85546875" style="232" customWidth="1"/>
    <col min="14599" max="14599" width="13.85546875" style="232" customWidth="1"/>
    <col min="14600" max="14600" width="11.7109375" style="232" customWidth="1"/>
    <col min="14601" max="14601" width="11.5703125" style="232" customWidth="1"/>
    <col min="14602" max="14602" width="11" style="232" customWidth="1"/>
    <col min="14603" max="14603" width="10.42578125" style="232" customWidth="1"/>
    <col min="14604" max="14604" width="75.42578125" style="232" customWidth="1"/>
    <col min="14605" max="14605" width="45.28515625" style="232" customWidth="1"/>
    <col min="14606" max="14848" width="9.140625" style="232"/>
    <col min="14849" max="14849" width="4.42578125" style="232" customWidth="1"/>
    <col min="14850" max="14850" width="11.5703125" style="232" customWidth="1"/>
    <col min="14851" max="14851" width="40.42578125" style="232" customWidth="1"/>
    <col min="14852" max="14852" width="5.5703125" style="232" customWidth="1"/>
    <col min="14853" max="14853" width="8.5703125" style="232" customWidth="1"/>
    <col min="14854" max="14854" width="9.85546875" style="232" customWidth="1"/>
    <col min="14855" max="14855" width="13.85546875" style="232" customWidth="1"/>
    <col min="14856" max="14856" width="11.7109375" style="232" customWidth="1"/>
    <col min="14857" max="14857" width="11.5703125" style="232" customWidth="1"/>
    <col min="14858" max="14858" width="11" style="232" customWidth="1"/>
    <col min="14859" max="14859" width="10.42578125" style="232" customWidth="1"/>
    <col min="14860" max="14860" width="75.42578125" style="232" customWidth="1"/>
    <col min="14861" max="14861" width="45.28515625" style="232" customWidth="1"/>
    <col min="14862" max="15104" width="9.140625" style="232"/>
    <col min="15105" max="15105" width="4.42578125" style="232" customWidth="1"/>
    <col min="15106" max="15106" width="11.5703125" style="232" customWidth="1"/>
    <col min="15107" max="15107" width="40.42578125" style="232" customWidth="1"/>
    <col min="15108" max="15108" width="5.5703125" style="232" customWidth="1"/>
    <col min="15109" max="15109" width="8.5703125" style="232" customWidth="1"/>
    <col min="15110" max="15110" width="9.85546875" style="232" customWidth="1"/>
    <col min="15111" max="15111" width="13.85546875" style="232" customWidth="1"/>
    <col min="15112" max="15112" width="11.7109375" style="232" customWidth="1"/>
    <col min="15113" max="15113" width="11.5703125" style="232" customWidth="1"/>
    <col min="15114" max="15114" width="11" style="232" customWidth="1"/>
    <col min="15115" max="15115" width="10.42578125" style="232" customWidth="1"/>
    <col min="15116" max="15116" width="75.42578125" style="232" customWidth="1"/>
    <col min="15117" max="15117" width="45.28515625" style="232" customWidth="1"/>
    <col min="15118" max="15360" width="9.140625" style="232"/>
    <col min="15361" max="15361" width="4.42578125" style="232" customWidth="1"/>
    <col min="15362" max="15362" width="11.5703125" style="232" customWidth="1"/>
    <col min="15363" max="15363" width="40.42578125" style="232" customWidth="1"/>
    <col min="15364" max="15364" width="5.5703125" style="232" customWidth="1"/>
    <col min="15365" max="15365" width="8.5703125" style="232" customWidth="1"/>
    <col min="15366" max="15366" width="9.85546875" style="232" customWidth="1"/>
    <col min="15367" max="15367" width="13.85546875" style="232" customWidth="1"/>
    <col min="15368" max="15368" width="11.7109375" style="232" customWidth="1"/>
    <col min="15369" max="15369" width="11.5703125" style="232" customWidth="1"/>
    <col min="15370" max="15370" width="11" style="232" customWidth="1"/>
    <col min="15371" max="15371" width="10.42578125" style="232" customWidth="1"/>
    <col min="15372" max="15372" width="75.42578125" style="232" customWidth="1"/>
    <col min="15373" max="15373" width="45.28515625" style="232" customWidth="1"/>
    <col min="15374" max="15616" width="9.140625" style="232"/>
    <col min="15617" max="15617" width="4.42578125" style="232" customWidth="1"/>
    <col min="15618" max="15618" width="11.5703125" style="232" customWidth="1"/>
    <col min="15619" max="15619" width="40.42578125" style="232" customWidth="1"/>
    <col min="15620" max="15620" width="5.5703125" style="232" customWidth="1"/>
    <col min="15621" max="15621" width="8.5703125" style="232" customWidth="1"/>
    <col min="15622" max="15622" width="9.85546875" style="232" customWidth="1"/>
    <col min="15623" max="15623" width="13.85546875" style="232" customWidth="1"/>
    <col min="15624" max="15624" width="11.7109375" style="232" customWidth="1"/>
    <col min="15625" max="15625" width="11.5703125" style="232" customWidth="1"/>
    <col min="15626" max="15626" width="11" style="232" customWidth="1"/>
    <col min="15627" max="15627" width="10.42578125" style="232" customWidth="1"/>
    <col min="15628" max="15628" width="75.42578125" style="232" customWidth="1"/>
    <col min="15629" max="15629" width="45.28515625" style="232" customWidth="1"/>
    <col min="15630" max="15872" width="9.140625" style="232"/>
    <col min="15873" max="15873" width="4.42578125" style="232" customWidth="1"/>
    <col min="15874" max="15874" width="11.5703125" style="232" customWidth="1"/>
    <col min="15875" max="15875" width="40.42578125" style="232" customWidth="1"/>
    <col min="15876" max="15876" width="5.5703125" style="232" customWidth="1"/>
    <col min="15877" max="15877" width="8.5703125" style="232" customWidth="1"/>
    <col min="15878" max="15878" width="9.85546875" style="232" customWidth="1"/>
    <col min="15879" max="15879" width="13.85546875" style="232" customWidth="1"/>
    <col min="15880" max="15880" width="11.7109375" style="232" customWidth="1"/>
    <col min="15881" max="15881" width="11.5703125" style="232" customWidth="1"/>
    <col min="15882" max="15882" width="11" style="232" customWidth="1"/>
    <col min="15883" max="15883" width="10.42578125" style="232" customWidth="1"/>
    <col min="15884" max="15884" width="75.42578125" style="232" customWidth="1"/>
    <col min="15885" max="15885" width="45.28515625" style="232" customWidth="1"/>
    <col min="15886" max="16128" width="9.140625" style="232"/>
    <col min="16129" max="16129" width="4.42578125" style="232" customWidth="1"/>
    <col min="16130" max="16130" width="11.5703125" style="232" customWidth="1"/>
    <col min="16131" max="16131" width="40.42578125" style="232" customWidth="1"/>
    <col min="16132" max="16132" width="5.5703125" style="232" customWidth="1"/>
    <col min="16133" max="16133" width="8.5703125" style="232" customWidth="1"/>
    <col min="16134" max="16134" width="9.85546875" style="232" customWidth="1"/>
    <col min="16135" max="16135" width="13.85546875" style="232" customWidth="1"/>
    <col min="16136" max="16136" width="11.7109375" style="232" customWidth="1"/>
    <col min="16137" max="16137" width="11.5703125" style="232" customWidth="1"/>
    <col min="16138" max="16138" width="11" style="232" customWidth="1"/>
    <col min="16139" max="16139" width="10.42578125" style="232" customWidth="1"/>
    <col min="16140" max="16140" width="75.42578125" style="232" customWidth="1"/>
    <col min="16141" max="16141" width="45.28515625" style="232" customWidth="1"/>
    <col min="16142" max="16384" width="9.140625" style="232"/>
  </cols>
  <sheetData>
    <row r="1" spans="1:80" ht="15.75" x14ac:dyDescent="0.25">
      <c r="A1" s="331" t="s">
        <v>101</v>
      </c>
      <c r="B1" s="331"/>
      <c r="C1" s="331"/>
      <c r="D1" s="331"/>
      <c r="E1" s="331"/>
      <c r="F1" s="331"/>
      <c r="G1" s="331"/>
    </row>
    <row r="2" spans="1:80" ht="14.25" customHeight="1" thickBot="1" x14ac:dyDescent="0.25">
      <c r="B2" s="233"/>
      <c r="C2" s="234"/>
      <c r="D2" s="234"/>
      <c r="E2" s="235"/>
      <c r="F2" s="234"/>
      <c r="G2" s="234"/>
    </row>
    <row r="3" spans="1:80" ht="13.5" thickTop="1" x14ac:dyDescent="0.2">
      <c r="A3" s="319" t="s">
        <v>2</v>
      </c>
      <c r="B3" s="320"/>
      <c r="C3" s="186" t="s">
        <v>104</v>
      </c>
      <c r="D3" s="236"/>
      <c r="E3" s="237" t="s">
        <v>85</v>
      </c>
      <c r="F3" s="238" t="str">
        <f>'04 04 Rek'!H1</f>
        <v>04</v>
      </c>
      <c r="G3" s="239"/>
    </row>
    <row r="4" spans="1:80" ht="13.5" thickBot="1" x14ac:dyDescent="0.25">
      <c r="A4" s="332" t="s">
        <v>76</v>
      </c>
      <c r="B4" s="322"/>
      <c r="C4" s="192" t="s">
        <v>623</v>
      </c>
      <c r="D4" s="240"/>
      <c r="E4" s="333" t="str">
        <f>'04 04 Rek'!G2</f>
        <v>Sociální zařízení objektu C - stavební část</v>
      </c>
      <c r="F4" s="334"/>
      <c r="G4" s="335"/>
    </row>
    <row r="5" spans="1:80" ht="13.5" thickTop="1" x14ac:dyDescent="0.2">
      <c r="A5" s="241"/>
      <c r="G5" s="243"/>
    </row>
    <row r="6" spans="1:80" ht="27" customHeight="1" x14ac:dyDescent="0.2">
      <c r="A6" s="244" t="s">
        <v>86</v>
      </c>
      <c r="B6" s="245" t="s">
        <v>87</v>
      </c>
      <c r="C6" s="245" t="s">
        <v>88</v>
      </c>
      <c r="D6" s="245" t="s">
        <v>89</v>
      </c>
      <c r="E6" s="246" t="s">
        <v>90</v>
      </c>
      <c r="F6" s="245" t="s">
        <v>91</v>
      </c>
      <c r="G6" s="247" t="s">
        <v>92</v>
      </c>
      <c r="H6" s="248" t="s">
        <v>93</v>
      </c>
      <c r="I6" s="248" t="s">
        <v>94</v>
      </c>
      <c r="J6" s="248" t="s">
        <v>95</v>
      </c>
      <c r="K6" s="248" t="s">
        <v>96</v>
      </c>
    </row>
    <row r="7" spans="1:80" x14ac:dyDescent="0.2">
      <c r="A7" s="249" t="s">
        <v>97</v>
      </c>
      <c r="B7" s="250" t="s">
        <v>108</v>
      </c>
      <c r="C7" s="251" t="s">
        <v>109</v>
      </c>
      <c r="D7" s="252"/>
      <c r="E7" s="253"/>
      <c r="F7" s="253"/>
      <c r="G7" s="254"/>
      <c r="H7" s="255"/>
      <c r="I7" s="256"/>
      <c r="J7" s="257"/>
      <c r="K7" s="258"/>
      <c r="O7" s="259">
        <v>1</v>
      </c>
    </row>
    <row r="8" spans="1:80" ht="22.5" x14ac:dyDescent="0.2">
      <c r="A8" s="260">
        <v>1</v>
      </c>
      <c r="B8" s="261" t="s">
        <v>111</v>
      </c>
      <c r="C8" s="262" t="s">
        <v>112</v>
      </c>
      <c r="D8" s="263" t="s">
        <v>113</v>
      </c>
      <c r="E8" s="264">
        <v>1.84</v>
      </c>
      <c r="F8" s="264">
        <v>0</v>
      </c>
      <c r="G8" s="265">
        <f>E8*F8</f>
        <v>0</v>
      </c>
      <c r="H8" s="266">
        <v>7.0599999999999996E-2</v>
      </c>
      <c r="I8" s="267">
        <f>E8*H8</f>
        <v>0.12990399999999999</v>
      </c>
      <c r="J8" s="266">
        <v>0</v>
      </c>
      <c r="K8" s="267">
        <f>E8*J8</f>
        <v>0</v>
      </c>
      <c r="O8" s="259">
        <v>2</v>
      </c>
      <c r="AA8" s="232">
        <v>1</v>
      </c>
      <c r="AB8" s="232">
        <v>1</v>
      </c>
      <c r="AC8" s="232">
        <v>1</v>
      </c>
      <c r="AZ8" s="232">
        <v>1</v>
      </c>
      <c r="BA8" s="232">
        <f>IF(AZ8=1,G8,0)</f>
        <v>0</v>
      </c>
      <c r="BB8" s="232">
        <f>IF(AZ8=2,G8,0)</f>
        <v>0</v>
      </c>
      <c r="BC8" s="232">
        <f>IF(AZ8=3,G8,0)</f>
        <v>0</v>
      </c>
      <c r="BD8" s="232">
        <f>IF(AZ8=4,G8,0)</f>
        <v>0</v>
      </c>
      <c r="BE8" s="232">
        <f>IF(AZ8=5,G8,0)</f>
        <v>0</v>
      </c>
      <c r="CA8" s="259">
        <v>1</v>
      </c>
      <c r="CB8" s="259">
        <v>1</v>
      </c>
    </row>
    <row r="9" spans="1:80" x14ac:dyDescent="0.2">
      <c r="A9" s="268"/>
      <c r="B9" s="271"/>
      <c r="C9" s="328" t="s">
        <v>624</v>
      </c>
      <c r="D9" s="329"/>
      <c r="E9" s="272">
        <v>0.92</v>
      </c>
      <c r="F9" s="273"/>
      <c r="G9" s="274"/>
      <c r="H9" s="275"/>
      <c r="I9" s="269"/>
      <c r="J9" s="276"/>
      <c r="K9" s="269"/>
      <c r="M9" s="270" t="s">
        <v>624</v>
      </c>
      <c r="O9" s="259"/>
    </row>
    <row r="10" spans="1:80" x14ac:dyDescent="0.2">
      <c r="A10" s="268"/>
      <c r="B10" s="271"/>
      <c r="C10" s="328" t="s">
        <v>625</v>
      </c>
      <c r="D10" s="329"/>
      <c r="E10" s="272">
        <v>0.92</v>
      </c>
      <c r="F10" s="273"/>
      <c r="G10" s="274"/>
      <c r="H10" s="275"/>
      <c r="I10" s="269"/>
      <c r="J10" s="276"/>
      <c r="K10" s="269"/>
      <c r="M10" s="270" t="s">
        <v>625</v>
      </c>
      <c r="O10" s="259"/>
    </row>
    <row r="11" spans="1:80" ht="22.5" x14ac:dyDescent="0.2">
      <c r="A11" s="260">
        <v>2</v>
      </c>
      <c r="B11" s="261" t="s">
        <v>115</v>
      </c>
      <c r="C11" s="262" t="s">
        <v>116</v>
      </c>
      <c r="D11" s="263" t="s">
        <v>113</v>
      </c>
      <c r="E11" s="264">
        <v>4.8639999999999999</v>
      </c>
      <c r="F11" s="264">
        <v>0</v>
      </c>
      <c r="G11" s="265">
        <f>E11*F11</f>
        <v>0</v>
      </c>
      <c r="H11" s="266">
        <v>0.1055</v>
      </c>
      <c r="I11" s="267">
        <f>E11*H11</f>
        <v>0.51315199999999994</v>
      </c>
      <c r="J11" s="266">
        <v>0</v>
      </c>
      <c r="K11" s="267">
        <f>E11*J11</f>
        <v>0</v>
      </c>
      <c r="O11" s="259">
        <v>2</v>
      </c>
      <c r="AA11" s="232">
        <v>1</v>
      </c>
      <c r="AB11" s="232">
        <v>1</v>
      </c>
      <c r="AC11" s="232">
        <v>1</v>
      </c>
      <c r="AZ11" s="232">
        <v>1</v>
      </c>
      <c r="BA11" s="232">
        <f>IF(AZ11=1,G11,0)</f>
        <v>0</v>
      </c>
      <c r="BB11" s="232">
        <f>IF(AZ11=2,G11,0)</f>
        <v>0</v>
      </c>
      <c r="BC11" s="232">
        <f>IF(AZ11=3,G11,0)</f>
        <v>0</v>
      </c>
      <c r="BD11" s="232">
        <f>IF(AZ11=4,G11,0)</f>
        <v>0</v>
      </c>
      <c r="BE11" s="232">
        <f>IF(AZ11=5,G11,0)</f>
        <v>0</v>
      </c>
      <c r="CA11" s="259">
        <v>1</v>
      </c>
      <c r="CB11" s="259">
        <v>1</v>
      </c>
    </row>
    <row r="12" spans="1:80" x14ac:dyDescent="0.2">
      <c r="A12" s="268"/>
      <c r="B12" s="271"/>
      <c r="C12" s="328" t="s">
        <v>626</v>
      </c>
      <c r="D12" s="329"/>
      <c r="E12" s="272">
        <v>2.44</v>
      </c>
      <c r="F12" s="273"/>
      <c r="G12" s="274"/>
      <c r="H12" s="275"/>
      <c r="I12" s="269"/>
      <c r="J12" s="276"/>
      <c r="K12" s="269"/>
      <c r="M12" s="270" t="s">
        <v>626</v>
      </c>
      <c r="O12" s="259"/>
    </row>
    <row r="13" spans="1:80" x14ac:dyDescent="0.2">
      <c r="A13" s="268"/>
      <c r="B13" s="271"/>
      <c r="C13" s="328" t="s">
        <v>627</v>
      </c>
      <c r="D13" s="329"/>
      <c r="E13" s="272">
        <v>2.4239999999999999</v>
      </c>
      <c r="F13" s="273"/>
      <c r="G13" s="274"/>
      <c r="H13" s="275"/>
      <c r="I13" s="269"/>
      <c r="J13" s="276"/>
      <c r="K13" s="269"/>
      <c r="M13" s="270" t="s">
        <v>627</v>
      </c>
      <c r="O13" s="259"/>
    </row>
    <row r="14" spans="1:80" ht="22.5" x14ac:dyDescent="0.2">
      <c r="A14" s="260">
        <v>3</v>
      </c>
      <c r="B14" s="261" t="s">
        <v>118</v>
      </c>
      <c r="C14" s="262" t="s">
        <v>119</v>
      </c>
      <c r="D14" s="263" t="s">
        <v>113</v>
      </c>
      <c r="E14" s="264">
        <v>51.4</v>
      </c>
      <c r="F14" s="264">
        <v>0</v>
      </c>
      <c r="G14" s="265">
        <f>E14*F14</f>
        <v>0</v>
      </c>
      <c r="H14" s="266">
        <v>1.8599999999999998E-2</v>
      </c>
      <c r="I14" s="267">
        <f>E14*H14</f>
        <v>0.95603999999999989</v>
      </c>
      <c r="J14" s="266">
        <v>0</v>
      </c>
      <c r="K14" s="267">
        <f>E14*J14</f>
        <v>0</v>
      </c>
      <c r="O14" s="259">
        <v>2</v>
      </c>
      <c r="AA14" s="232">
        <v>1</v>
      </c>
      <c r="AB14" s="232">
        <v>1</v>
      </c>
      <c r="AC14" s="232">
        <v>1</v>
      </c>
      <c r="AZ14" s="232">
        <v>1</v>
      </c>
      <c r="BA14" s="232">
        <f>IF(AZ14=1,G14,0)</f>
        <v>0</v>
      </c>
      <c r="BB14" s="232">
        <f>IF(AZ14=2,G14,0)</f>
        <v>0</v>
      </c>
      <c r="BC14" s="232">
        <f>IF(AZ14=3,G14,0)</f>
        <v>0</v>
      </c>
      <c r="BD14" s="232">
        <f>IF(AZ14=4,G14,0)</f>
        <v>0</v>
      </c>
      <c r="BE14" s="232">
        <f>IF(AZ14=5,G14,0)</f>
        <v>0</v>
      </c>
      <c r="CA14" s="259">
        <v>1</v>
      </c>
      <c r="CB14" s="259">
        <v>1</v>
      </c>
    </row>
    <row r="15" spans="1:80" x14ac:dyDescent="0.2">
      <c r="A15" s="268"/>
      <c r="B15" s="271"/>
      <c r="C15" s="328" t="s">
        <v>628</v>
      </c>
      <c r="D15" s="329"/>
      <c r="E15" s="272">
        <v>25.77</v>
      </c>
      <c r="F15" s="273"/>
      <c r="G15" s="274"/>
      <c r="H15" s="275"/>
      <c r="I15" s="269"/>
      <c r="J15" s="276"/>
      <c r="K15" s="269"/>
      <c r="M15" s="270" t="s">
        <v>628</v>
      </c>
      <c r="O15" s="259"/>
    </row>
    <row r="16" spans="1:80" x14ac:dyDescent="0.2">
      <c r="A16" s="268"/>
      <c r="B16" s="271"/>
      <c r="C16" s="328" t="s">
        <v>629</v>
      </c>
      <c r="D16" s="329"/>
      <c r="E16" s="272">
        <v>25.63</v>
      </c>
      <c r="F16" s="273"/>
      <c r="G16" s="274"/>
      <c r="H16" s="275"/>
      <c r="I16" s="269"/>
      <c r="J16" s="276"/>
      <c r="K16" s="269"/>
      <c r="M16" s="270" t="s">
        <v>629</v>
      </c>
      <c r="O16" s="259"/>
    </row>
    <row r="17" spans="1:80" x14ac:dyDescent="0.2">
      <c r="A17" s="260">
        <v>4</v>
      </c>
      <c r="B17" s="261" t="s">
        <v>126</v>
      </c>
      <c r="C17" s="262" t="s">
        <v>127</v>
      </c>
      <c r="D17" s="263" t="s">
        <v>124</v>
      </c>
      <c r="E17" s="264">
        <v>16.16</v>
      </c>
      <c r="F17" s="264">
        <v>0</v>
      </c>
      <c r="G17" s="265">
        <f>E17*F17</f>
        <v>0</v>
      </c>
      <c r="H17" s="266">
        <v>1.0200000000000001E-3</v>
      </c>
      <c r="I17" s="267">
        <f>E17*H17</f>
        <v>1.64832E-2</v>
      </c>
      <c r="J17" s="266">
        <v>0</v>
      </c>
      <c r="K17" s="267">
        <f>E17*J17</f>
        <v>0</v>
      </c>
      <c r="O17" s="259">
        <v>2</v>
      </c>
      <c r="AA17" s="232">
        <v>1</v>
      </c>
      <c r="AB17" s="232">
        <v>1</v>
      </c>
      <c r="AC17" s="232">
        <v>1</v>
      </c>
      <c r="AZ17" s="232">
        <v>1</v>
      </c>
      <c r="BA17" s="232">
        <f>IF(AZ17=1,G17,0)</f>
        <v>0</v>
      </c>
      <c r="BB17" s="232">
        <f>IF(AZ17=2,G17,0)</f>
        <v>0</v>
      </c>
      <c r="BC17" s="232">
        <f>IF(AZ17=3,G17,0)</f>
        <v>0</v>
      </c>
      <c r="BD17" s="232">
        <f>IF(AZ17=4,G17,0)</f>
        <v>0</v>
      </c>
      <c r="BE17" s="232">
        <f>IF(AZ17=5,G17,0)</f>
        <v>0</v>
      </c>
      <c r="CA17" s="259">
        <v>1</v>
      </c>
      <c r="CB17" s="259">
        <v>1</v>
      </c>
    </row>
    <row r="18" spans="1:80" x14ac:dyDescent="0.2">
      <c r="A18" s="268"/>
      <c r="B18" s="271"/>
      <c r="C18" s="328" t="s">
        <v>630</v>
      </c>
      <c r="D18" s="329"/>
      <c r="E18" s="272">
        <v>6.1</v>
      </c>
      <c r="F18" s="273"/>
      <c r="G18" s="274"/>
      <c r="H18" s="275"/>
      <c r="I18" s="269"/>
      <c r="J18" s="276"/>
      <c r="K18" s="269"/>
      <c r="M18" s="270" t="s">
        <v>630</v>
      </c>
      <c r="O18" s="259"/>
    </row>
    <row r="19" spans="1:80" x14ac:dyDescent="0.2">
      <c r="A19" s="268"/>
      <c r="B19" s="271"/>
      <c r="C19" s="328" t="s">
        <v>631</v>
      </c>
      <c r="D19" s="329"/>
      <c r="E19" s="272">
        <v>2</v>
      </c>
      <c r="F19" s="273"/>
      <c r="G19" s="274"/>
      <c r="H19" s="275"/>
      <c r="I19" s="269"/>
      <c r="J19" s="276"/>
      <c r="K19" s="269"/>
      <c r="M19" s="270" t="s">
        <v>631</v>
      </c>
      <c r="O19" s="259"/>
    </row>
    <row r="20" spans="1:80" x14ac:dyDescent="0.2">
      <c r="A20" s="268"/>
      <c r="B20" s="271"/>
      <c r="C20" s="328" t="s">
        <v>632</v>
      </c>
      <c r="D20" s="329"/>
      <c r="E20" s="272">
        <v>6.06</v>
      </c>
      <c r="F20" s="273"/>
      <c r="G20" s="274"/>
      <c r="H20" s="275"/>
      <c r="I20" s="269"/>
      <c r="J20" s="276"/>
      <c r="K20" s="269"/>
      <c r="M20" s="270" t="s">
        <v>632</v>
      </c>
      <c r="O20" s="259"/>
    </row>
    <row r="21" spans="1:80" x14ac:dyDescent="0.2">
      <c r="A21" s="268"/>
      <c r="B21" s="271"/>
      <c r="C21" s="328" t="s">
        <v>633</v>
      </c>
      <c r="D21" s="329"/>
      <c r="E21" s="272">
        <v>2</v>
      </c>
      <c r="F21" s="273"/>
      <c r="G21" s="274"/>
      <c r="H21" s="275"/>
      <c r="I21" s="269"/>
      <c r="J21" s="276"/>
      <c r="K21" s="269"/>
      <c r="M21" s="270" t="s">
        <v>633</v>
      </c>
      <c r="O21" s="259"/>
    </row>
    <row r="22" spans="1:80" ht="22.5" x14ac:dyDescent="0.2">
      <c r="A22" s="260">
        <v>5</v>
      </c>
      <c r="B22" s="261" t="s">
        <v>130</v>
      </c>
      <c r="C22" s="262" t="s">
        <v>131</v>
      </c>
      <c r="D22" s="263" t="s">
        <v>113</v>
      </c>
      <c r="E22" s="264">
        <v>7.26</v>
      </c>
      <c r="F22" s="264">
        <v>0</v>
      </c>
      <c r="G22" s="265">
        <f>E22*F22</f>
        <v>0</v>
      </c>
      <c r="H22" s="266">
        <v>0.10471</v>
      </c>
      <c r="I22" s="267">
        <f>E22*H22</f>
        <v>0.76019459999999994</v>
      </c>
      <c r="J22" s="266">
        <v>0</v>
      </c>
      <c r="K22" s="267">
        <f>E22*J22</f>
        <v>0</v>
      </c>
      <c r="O22" s="259">
        <v>2</v>
      </c>
      <c r="AA22" s="232">
        <v>1</v>
      </c>
      <c r="AB22" s="232">
        <v>1</v>
      </c>
      <c r="AC22" s="232">
        <v>1</v>
      </c>
      <c r="AZ22" s="232">
        <v>1</v>
      </c>
      <c r="BA22" s="232">
        <f>IF(AZ22=1,G22,0)</f>
        <v>0</v>
      </c>
      <c r="BB22" s="232">
        <f>IF(AZ22=2,G22,0)</f>
        <v>0</v>
      </c>
      <c r="BC22" s="232">
        <f>IF(AZ22=3,G22,0)</f>
        <v>0</v>
      </c>
      <c r="BD22" s="232">
        <f>IF(AZ22=4,G22,0)</f>
        <v>0</v>
      </c>
      <c r="BE22" s="232">
        <f>IF(AZ22=5,G22,0)</f>
        <v>0</v>
      </c>
      <c r="CA22" s="259">
        <v>1</v>
      </c>
      <c r="CB22" s="259">
        <v>1</v>
      </c>
    </row>
    <row r="23" spans="1:80" x14ac:dyDescent="0.2">
      <c r="A23" s="268"/>
      <c r="B23" s="271"/>
      <c r="C23" s="328" t="s">
        <v>634</v>
      </c>
      <c r="D23" s="329"/>
      <c r="E23" s="272">
        <v>3.6480000000000001</v>
      </c>
      <c r="F23" s="273"/>
      <c r="G23" s="274"/>
      <c r="H23" s="275"/>
      <c r="I23" s="269"/>
      <c r="J23" s="276"/>
      <c r="K23" s="269"/>
      <c r="M23" s="270" t="s">
        <v>634</v>
      </c>
      <c r="O23" s="259"/>
    </row>
    <row r="24" spans="1:80" x14ac:dyDescent="0.2">
      <c r="A24" s="268"/>
      <c r="B24" s="271"/>
      <c r="C24" s="328" t="s">
        <v>635</v>
      </c>
      <c r="D24" s="329"/>
      <c r="E24" s="272">
        <v>3.6120000000000001</v>
      </c>
      <c r="F24" s="273"/>
      <c r="G24" s="274"/>
      <c r="H24" s="275"/>
      <c r="I24" s="269"/>
      <c r="J24" s="276"/>
      <c r="K24" s="269"/>
      <c r="M24" s="270" t="s">
        <v>635</v>
      </c>
      <c r="O24" s="259"/>
    </row>
    <row r="25" spans="1:80" ht="22.5" x14ac:dyDescent="0.2">
      <c r="A25" s="260">
        <v>6</v>
      </c>
      <c r="B25" s="261" t="s">
        <v>133</v>
      </c>
      <c r="C25" s="262" t="s">
        <v>134</v>
      </c>
      <c r="D25" s="263" t="s">
        <v>113</v>
      </c>
      <c r="E25" s="264">
        <v>10.38</v>
      </c>
      <c r="F25" s="264">
        <v>0</v>
      </c>
      <c r="G25" s="265">
        <f>E25*F25</f>
        <v>0</v>
      </c>
      <c r="H25" s="266">
        <v>8.4600000000000005E-3</v>
      </c>
      <c r="I25" s="267">
        <f>E25*H25</f>
        <v>8.7814800000000012E-2</v>
      </c>
      <c r="J25" s="266">
        <v>0</v>
      </c>
      <c r="K25" s="267">
        <f>E25*J25</f>
        <v>0</v>
      </c>
      <c r="O25" s="259">
        <v>2</v>
      </c>
      <c r="AA25" s="232">
        <v>1</v>
      </c>
      <c r="AB25" s="232">
        <v>1</v>
      </c>
      <c r="AC25" s="232">
        <v>1</v>
      </c>
      <c r="AZ25" s="232">
        <v>1</v>
      </c>
      <c r="BA25" s="232">
        <f>IF(AZ25=1,G25,0)</f>
        <v>0</v>
      </c>
      <c r="BB25" s="232">
        <f>IF(AZ25=2,G25,0)</f>
        <v>0</v>
      </c>
      <c r="BC25" s="232">
        <f>IF(AZ25=3,G25,0)</f>
        <v>0</v>
      </c>
      <c r="BD25" s="232">
        <f>IF(AZ25=4,G25,0)</f>
        <v>0</v>
      </c>
      <c r="BE25" s="232">
        <f>IF(AZ25=5,G25,0)</f>
        <v>0</v>
      </c>
      <c r="CA25" s="259">
        <v>1</v>
      </c>
      <c r="CB25" s="259">
        <v>1</v>
      </c>
    </row>
    <row r="26" spans="1:80" x14ac:dyDescent="0.2">
      <c r="A26" s="268"/>
      <c r="B26" s="271"/>
      <c r="C26" s="328" t="s">
        <v>636</v>
      </c>
      <c r="D26" s="329"/>
      <c r="E26" s="272">
        <v>1.6</v>
      </c>
      <c r="F26" s="273"/>
      <c r="G26" s="274"/>
      <c r="H26" s="275"/>
      <c r="I26" s="269"/>
      <c r="J26" s="276"/>
      <c r="K26" s="269"/>
      <c r="M26" s="270" t="s">
        <v>636</v>
      </c>
      <c r="O26" s="259"/>
    </row>
    <row r="27" spans="1:80" x14ac:dyDescent="0.2">
      <c r="A27" s="268"/>
      <c r="B27" s="271"/>
      <c r="C27" s="328" t="s">
        <v>637</v>
      </c>
      <c r="D27" s="329"/>
      <c r="E27" s="272">
        <v>0.9</v>
      </c>
      <c r="F27" s="273"/>
      <c r="G27" s="274"/>
      <c r="H27" s="275"/>
      <c r="I27" s="269"/>
      <c r="J27" s="276"/>
      <c r="K27" s="269"/>
      <c r="M27" s="270" t="s">
        <v>637</v>
      </c>
      <c r="O27" s="259"/>
    </row>
    <row r="28" spans="1:80" x14ac:dyDescent="0.2">
      <c r="A28" s="268"/>
      <c r="B28" s="271"/>
      <c r="C28" s="328" t="s">
        <v>638</v>
      </c>
      <c r="D28" s="329"/>
      <c r="E28" s="272">
        <v>1.68</v>
      </c>
      <c r="F28" s="273"/>
      <c r="G28" s="274"/>
      <c r="H28" s="275"/>
      <c r="I28" s="269"/>
      <c r="J28" s="276"/>
      <c r="K28" s="269"/>
      <c r="M28" s="270" t="s">
        <v>638</v>
      </c>
      <c r="O28" s="259"/>
    </row>
    <row r="29" spans="1:80" x14ac:dyDescent="0.2">
      <c r="A29" s="268"/>
      <c r="B29" s="271"/>
      <c r="C29" s="328" t="s">
        <v>639</v>
      </c>
      <c r="D29" s="329"/>
      <c r="E29" s="272">
        <v>1.1100000000000001</v>
      </c>
      <c r="F29" s="273"/>
      <c r="G29" s="274"/>
      <c r="H29" s="275"/>
      <c r="I29" s="269"/>
      <c r="J29" s="276"/>
      <c r="K29" s="269"/>
      <c r="M29" s="270" t="s">
        <v>639</v>
      </c>
      <c r="O29" s="259"/>
    </row>
    <row r="30" spans="1:80" x14ac:dyDescent="0.2">
      <c r="A30" s="268"/>
      <c r="B30" s="271"/>
      <c r="C30" s="330" t="s">
        <v>147</v>
      </c>
      <c r="D30" s="329"/>
      <c r="E30" s="297">
        <v>5.29</v>
      </c>
      <c r="F30" s="273"/>
      <c r="G30" s="274"/>
      <c r="H30" s="275"/>
      <c r="I30" s="269"/>
      <c r="J30" s="276"/>
      <c r="K30" s="269"/>
      <c r="M30" s="270" t="s">
        <v>147</v>
      </c>
      <c r="O30" s="259"/>
    </row>
    <row r="31" spans="1:80" x14ac:dyDescent="0.2">
      <c r="A31" s="268"/>
      <c r="B31" s="271"/>
      <c r="C31" s="328" t="s">
        <v>640</v>
      </c>
      <c r="D31" s="329"/>
      <c r="E31" s="272">
        <v>1.6</v>
      </c>
      <c r="F31" s="273"/>
      <c r="G31" s="274"/>
      <c r="H31" s="275"/>
      <c r="I31" s="269"/>
      <c r="J31" s="276"/>
      <c r="K31" s="269"/>
      <c r="M31" s="270" t="s">
        <v>640</v>
      </c>
      <c r="O31" s="259"/>
    </row>
    <row r="32" spans="1:80" x14ac:dyDescent="0.2">
      <c r="A32" s="268"/>
      <c r="B32" s="271"/>
      <c r="C32" s="328" t="s">
        <v>641</v>
      </c>
      <c r="D32" s="329"/>
      <c r="E32" s="272">
        <v>0.8</v>
      </c>
      <c r="F32" s="273"/>
      <c r="G32" s="274"/>
      <c r="H32" s="275"/>
      <c r="I32" s="269"/>
      <c r="J32" s="276"/>
      <c r="K32" s="269"/>
      <c r="M32" s="270" t="s">
        <v>641</v>
      </c>
      <c r="O32" s="259"/>
    </row>
    <row r="33" spans="1:80" x14ac:dyDescent="0.2">
      <c r="A33" s="268"/>
      <c r="B33" s="271"/>
      <c r="C33" s="328" t="s">
        <v>642</v>
      </c>
      <c r="D33" s="329"/>
      <c r="E33" s="272">
        <v>1.68</v>
      </c>
      <c r="F33" s="273"/>
      <c r="G33" s="274"/>
      <c r="H33" s="275"/>
      <c r="I33" s="269"/>
      <c r="J33" s="276"/>
      <c r="K33" s="269"/>
      <c r="M33" s="270" t="s">
        <v>642</v>
      </c>
      <c r="O33" s="259"/>
    </row>
    <row r="34" spans="1:80" x14ac:dyDescent="0.2">
      <c r="A34" s="268"/>
      <c r="B34" s="271"/>
      <c r="C34" s="328" t="s">
        <v>643</v>
      </c>
      <c r="D34" s="329"/>
      <c r="E34" s="272">
        <v>1.01</v>
      </c>
      <c r="F34" s="273"/>
      <c r="G34" s="274"/>
      <c r="H34" s="275"/>
      <c r="I34" s="269"/>
      <c r="J34" s="276"/>
      <c r="K34" s="269"/>
      <c r="M34" s="270" t="s">
        <v>643</v>
      </c>
      <c r="O34" s="259"/>
    </row>
    <row r="35" spans="1:80" x14ac:dyDescent="0.2">
      <c r="A35" s="268"/>
      <c r="B35" s="271"/>
      <c r="C35" s="330" t="s">
        <v>147</v>
      </c>
      <c r="D35" s="329"/>
      <c r="E35" s="297">
        <v>5.09</v>
      </c>
      <c r="F35" s="273"/>
      <c r="G35" s="274"/>
      <c r="H35" s="275"/>
      <c r="I35" s="269"/>
      <c r="J35" s="276"/>
      <c r="K35" s="269"/>
      <c r="M35" s="270" t="s">
        <v>147</v>
      </c>
      <c r="O35" s="259"/>
    </row>
    <row r="36" spans="1:80" x14ac:dyDescent="0.2">
      <c r="A36" s="277"/>
      <c r="B36" s="278" t="s">
        <v>99</v>
      </c>
      <c r="C36" s="279" t="s">
        <v>110</v>
      </c>
      <c r="D36" s="280"/>
      <c r="E36" s="281"/>
      <c r="F36" s="282"/>
      <c r="G36" s="283">
        <f>SUM(G7:G35)</f>
        <v>0</v>
      </c>
      <c r="H36" s="284"/>
      <c r="I36" s="285">
        <f>SUM(I7:I35)</f>
        <v>2.4635885999999996</v>
      </c>
      <c r="J36" s="284"/>
      <c r="K36" s="285">
        <f>SUM(K7:K35)</f>
        <v>0</v>
      </c>
      <c r="O36" s="259">
        <v>4</v>
      </c>
      <c r="BA36" s="286">
        <f>SUM(BA7:BA35)</f>
        <v>0</v>
      </c>
      <c r="BB36" s="286">
        <f>SUM(BB7:BB35)</f>
        <v>0</v>
      </c>
      <c r="BC36" s="286">
        <f>SUM(BC7:BC35)</f>
        <v>0</v>
      </c>
      <c r="BD36" s="286">
        <f>SUM(BD7:BD35)</f>
        <v>0</v>
      </c>
      <c r="BE36" s="286">
        <f>SUM(BE7:BE35)</f>
        <v>0</v>
      </c>
    </row>
    <row r="37" spans="1:80" x14ac:dyDescent="0.2">
      <c r="A37" s="249" t="s">
        <v>97</v>
      </c>
      <c r="B37" s="250" t="s">
        <v>140</v>
      </c>
      <c r="C37" s="251" t="s">
        <v>141</v>
      </c>
      <c r="D37" s="252"/>
      <c r="E37" s="253"/>
      <c r="F37" s="253"/>
      <c r="G37" s="254"/>
      <c r="H37" s="255"/>
      <c r="I37" s="256"/>
      <c r="J37" s="257"/>
      <c r="K37" s="258"/>
      <c r="O37" s="259">
        <v>1</v>
      </c>
    </row>
    <row r="38" spans="1:80" x14ac:dyDescent="0.2">
      <c r="A38" s="260">
        <v>7</v>
      </c>
      <c r="B38" s="261" t="s">
        <v>143</v>
      </c>
      <c r="C38" s="262" t="s">
        <v>144</v>
      </c>
      <c r="D38" s="263" t="s">
        <v>124</v>
      </c>
      <c r="E38" s="264">
        <v>54.62</v>
      </c>
      <c r="F38" s="264">
        <v>0</v>
      </c>
      <c r="G38" s="265">
        <f>E38*F38</f>
        <v>0</v>
      </c>
      <c r="H38" s="266">
        <v>3.7200000000000002E-3</v>
      </c>
      <c r="I38" s="267">
        <f>E38*H38</f>
        <v>0.20318639999999999</v>
      </c>
      <c r="J38" s="266">
        <v>0</v>
      </c>
      <c r="K38" s="267">
        <f>E38*J38</f>
        <v>0</v>
      </c>
      <c r="O38" s="259">
        <v>2</v>
      </c>
      <c r="AA38" s="232">
        <v>1</v>
      </c>
      <c r="AB38" s="232">
        <v>1</v>
      </c>
      <c r="AC38" s="232">
        <v>1</v>
      </c>
      <c r="AZ38" s="232">
        <v>1</v>
      </c>
      <c r="BA38" s="232">
        <f>IF(AZ38=1,G38,0)</f>
        <v>0</v>
      </c>
      <c r="BB38" s="232">
        <f>IF(AZ38=2,G38,0)</f>
        <v>0</v>
      </c>
      <c r="BC38" s="232">
        <f>IF(AZ38=3,G38,0)</f>
        <v>0</v>
      </c>
      <c r="BD38" s="232">
        <f>IF(AZ38=4,G38,0)</f>
        <v>0</v>
      </c>
      <c r="BE38" s="232">
        <f>IF(AZ38=5,G38,0)</f>
        <v>0</v>
      </c>
      <c r="CA38" s="259">
        <v>1</v>
      </c>
      <c r="CB38" s="259">
        <v>1</v>
      </c>
    </row>
    <row r="39" spans="1:80" x14ac:dyDescent="0.2">
      <c r="A39" s="268"/>
      <c r="B39" s="271"/>
      <c r="C39" s="328" t="s">
        <v>644</v>
      </c>
      <c r="D39" s="329"/>
      <c r="E39" s="272">
        <v>15.84</v>
      </c>
      <c r="F39" s="273"/>
      <c r="G39" s="274"/>
      <c r="H39" s="275"/>
      <c r="I39" s="269"/>
      <c r="J39" s="276"/>
      <c r="K39" s="269"/>
      <c r="M39" s="270" t="s">
        <v>644</v>
      </c>
      <c r="O39" s="259"/>
    </row>
    <row r="40" spans="1:80" x14ac:dyDescent="0.2">
      <c r="A40" s="268"/>
      <c r="B40" s="271"/>
      <c r="C40" s="328" t="s">
        <v>645</v>
      </c>
      <c r="D40" s="329"/>
      <c r="E40" s="272">
        <v>2.61</v>
      </c>
      <c r="F40" s="273"/>
      <c r="G40" s="274"/>
      <c r="H40" s="275"/>
      <c r="I40" s="269"/>
      <c r="J40" s="276"/>
      <c r="K40" s="269"/>
      <c r="M40" s="270" t="s">
        <v>645</v>
      </c>
      <c r="O40" s="259"/>
    </row>
    <row r="41" spans="1:80" x14ac:dyDescent="0.2">
      <c r="A41" s="268"/>
      <c r="B41" s="271"/>
      <c r="C41" s="328" t="s">
        <v>646</v>
      </c>
      <c r="D41" s="329"/>
      <c r="E41" s="272">
        <v>5.68</v>
      </c>
      <c r="F41" s="273"/>
      <c r="G41" s="274"/>
      <c r="H41" s="275"/>
      <c r="I41" s="269"/>
      <c r="J41" s="276"/>
      <c r="K41" s="269"/>
      <c r="M41" s="270" t="s">
        <v>646</v>
      </c>
      <c r="O41" s="259"/>
    </row>
    <row r="42" spans="1:80" x14ac:dyDescent="0.2">
      <c r="A42" s="268"/>
      <c r="B42" s="271"/>
      <c r="C42" s="328" t="s">
        <v>647</v>
      </c>
      <c r="D42" s="329"/>
      <c r="E42" s="272">
        <v>3.2</v>
      </c>
      <c r="F42" s="273"/>
      <c r="G42" s="274"/>
      <c r="H42" s="275"/>
      <c r="I42" s="269"/>
      <c r="J42" s="276"/>
      <c r="K42" s="269"/>
      <c r="M42" s="270" t="s">
        <v>647</v>
      </c>
      <c r="O42" s="259"/>
    </row>
    <row r="43" spans="1:80" x14ac:dyDescent="0.2">
      <c r="A43" s="268"/>
      <c r="B43" s="271"/>
      <c r="C43" s="330" t="s">
        <v>147</v>
      </c>
      <c r="D43" s="329"/>
      <c r="E43" s="297">
        <v>27.33</v>
      </c>
      <c r="F43" s="273"/>
      <c r="G43" s="274"/>
      <c r="H43" s="275"/>
      <c r="I43" s="269"/>
      <c r="J43" s="276"/>
      <c r="K43" s="269"/>
      <c r="M43" s="270" t="s">
        <v>147</v>
      </c>
      <c r="O43" s="259"/>
    </row>
    <row r="44" spans="1:80" x14ac:dyDescent="0.2">
      <c r="A44" s="268"/>
      <c r="B44" s="271"/>
      <c r="C44" s="328" t="s">
        <v>648</v>
      </c>
      <c r="D44" s="329"/>
      <c r="E44" s="272">
        <v>15.95</v>
      </c>
      <c r="F44" s="273"/>
      <c r="G44" s="274"/>
      <c r="H44" s="275"/>
      <c r="I44" s="269"/>
      <c r="J44" s="276"/>
      <c r="K44" s="269"/>
      <c r="M44" s="270" t="s">
        <v>648</v>
      </c>
      <c r="O44" s="259"/>
    </row>
    <row r="45" spans="1:80" x14ac:dyDescent="0.2">
      <c r="A45" s="268"/>
      <c r="B45" s="271"/>
      <c r="C45" s="328" t="s">
        <v>649</v>
      </c>
      <c r="D45" s="329"/>
      <c r="E45" s="272">
        <v>2.4900000000000002</v>
      </c>
      <c r="F45" s="273"/>
      <c r="G45" s="274"/>
      <c r="H45" s="275"/>
      <c r="I45" s="269"/>
      <c r="J45" s="276"/>
      <c r="K45" s="269"/>
      <c r="M45" s="270" t="s">
        <v>649</v>
      </c>
      <c r="O45" s="259"/>
    </row>
    <row r="46" spans="1:80" x14ac:dyDescent="0.2">
      <c r="A46" s="268"/>
      <c r="B46" s="271"/>
      <c r="C46" s="328" t="s">
        <v>650</v>
      </c>
      <c r="D46" s="329"/>
      <c r="E46" s="272">
        <v>5.65</v>
      </c>
      <c r="F46" s="273"/>
      <c r="G46" s="274"/>
      <c r="H46" s="275"/>
      <c r="I46" s="269"/>
      <c r="J46" s="276"/>
      <c r="K46" s="269"/>
      <c r="M46" s="270" t="s">
        <v>650</v>
      </c>
      <c r="O46" s="259"/>
    </row>
    <row r="47" spans="1:80" x14ac:dyDescent="0.2">
      <c r="A47" s="268"/>
      <c r="B47" s="271"/>
      <c r="C47" s="328" t="s">
        <v>651</v>
      </c>
      <c r="D47" s="329"/>
      <c r="E47" s="272">
        <v>3.2</v>
      </c>
      <c r="F47" s="273"/>
      <c r="G47" s="274"/>
      <c r="H47" s="275"/>
      <c r="I47" s="269"/>
      <c r="J47" s="276"/>
      <c r="K47" s="269"/>
      <c r="M47" s="270" t="s">
        <v>651</v>
      </c>
      <c r="O47" s="259"/>
    </row>
    <row r="48" spans="1:80" x14ac:dyDescent="0.2">
      <c r="A48" s="268"/>
      <c r="B48" s="271"/>
      <c r="C48" s="330" t="s">
        <v>147</v>
      </c>
      <c r="D48" s="329"/>
      <c r="E48" s="297">
        <v>27.289999999999996</v>
      </c>
      <c r="F48" s="273"/>
      <c r="G48" s="274"/>
      <c r="H48" s="275"/>
      <c r="I48" s="269"/>
      <c r="J48" s="276"/>
      <c r="K48" s="269"/>
      <c r="M48" s="270" t="s">
        <v>147</v>
      </c>
      <c r="O48" s="259"/>
    </row>
    <row r="49" spans="1:80" ht="22.5" x14ac:dyDescent="0.2">
      <c r="A49" s="260">
        <v>8</v>
      </c>
      <c r="B49" s="261" t="s">
        <v>153</v>
      </c>
      <c r="C49" s="262" t="s">
        <v>154</v>
      </c>
      <c r="D49" s="263" t="s">
        <v>113</v>
      </c>
      <c r="E49" s="264">
        <v>106.01600000000001</v>
      </c>
      <c r="F49" s="264">
        <v>0</v>
      </c>
      <c r="G49" s="265">
        <f>E49*F49</f>
        <v>0</v>
      </c>
      <c r="H49" s="266">
        <v>1.312E-2</v>
      </c>
      <c r="I49" s="267">
        <f>E49*H49</f>
        <v>1.39092992</v>
      </c>
      <c r="J49" s="266">
        <v>0</v>
      </c>
      <c r="K49" s="267">
        <f>E49*J49</f>
        <v>0</v>
      </c>
      <c r="O49" s="259">
        <v>2</v>
      </c>
      <c r="AA49" s="232">
        <v>1</v>
      </c>
      <c r="AB49" s="232">
        <v>1</v>
      </c>
      <c r="AC49" s="232">
        <v>1</v>
      </c>
      <c r="AZ49" s="232">
        <v>1</v>
      </c>
      <c r="BA49" s="232">
        <f>IF(AZ49=1,G49,0)</f>
        <v>0</v>
      </c>
      <c r="BB49" s="232">
        <f>IF(AZ49=2,G49,0)</f>
        <v>0</v>
      </c>
      <c r="BC49" s="232">
        <f>IF(AZ49=3,G49,0)</f>
        <v>0</v>
      </c>
      <c r="BD49" s="232">
        <f>IF(AZ49=4,G49,0)</f>
        <v>0</v>
      </c>
      <c r="BE49" s="232">
        <f>IF(AZ49=5,G49,0)</f>
        <v>0</v>
      </c>
      <c r="CA49" s="259">
        <v>1</v>
      </c>
      <c r="CB49" s="259">
        <v>1</v>
      </c>
    </row>
    <row r="50" spans="1:80" x14ac:dyDescent="0.2">
      <c r="A50" s="268"/>
      <c r="B50" s="271"/>
      <c r="C50" s="328" t="s">
        <v>652</v>
      </c>
      <c r="D50" s="329"/>
      <c r="E50" s="272">
        <v>22.068000000000001</v>
      </c>
      <c r="F50" s="273"/>
      <c r="G50" s="274"/>
      <c r="H50" s="275"/>
      <c r="I50" s="269"/>
      <c r="J50" s="276"/>
      <c r="K50" s="269"/>
      <c r="M50" s="270" t="s">
        <v>652</v>
      </c>
      <c r="O50" s="259"/>
    </row>
    <row r="51" spans="1:80" x14ac:dyDescent="0.2">
      <c r="A51" s="268"/>
      <c r="B51" s="271"/>
      <c r="C51" s="328" t="s">
        <v>653</v>
      </c>
      <c r="D51" s="329"/>
      <c r="E51" s="272">
        <v>6.5853999999999999</v>
      </c>
      <c r="F51" s="273"/>
      <c r="G51" s="274"/>
      <c r="H51" s="275"/>
      <c r="I51" s="269"/>
      <c r="J51" s="276"/>
      <c r="K51" s="269"/>
      <c r="M51" s="270" t="s">
        <v>653</v>
      </c>
      <c r="O51" s="259"/>
    </row>
    <row r="52" spans="1:80" x14ac:dyDescent="0.2">
      <c r="A52" s="268"/>
      <c r="B52" s="271"/>
      <c r="C52" s="328" t="s">
        <v>654</v>
      </c>
      <c r="D52" s="329"/>
      <c r="E52" s="272">
        <v>5.3280000000000003</v>
      </c>
      <c r="F52" s="273"/>
      <c r="G52" s="274"/>
      <c r="H52" s="275"/>
      <c r="I52" s="269"/>
      <c r="J52" s="276"/>
      <c r="K52" s="269"/>
      <c r="M52" s="270" t="s">
        <v>654</v>
      </c>
      <c r="O52" s="259"/>
    </row>
    <row r="53" spans="1:80" x14ac:dyDescent="0.2">
      <c r="A53" s="268"/>
      <c r="B53" s="271"/>
      <c r="C53" s="328" t="s">
        <v>655</v>
      </c>
      <c r="D53" s="329"/>
      <c r="E53" s="272">
        <v>4.32</v>
      </c>
      <c r="F53" s="273"/>
      <c r="G53" s="274"/>
      <c r="H53" s="275"/>
      <c r="I53" s="269"/>
      <c r="J53" s="276"/>
      <c r="K53" s="269"/>
      <c r="M53" s="270" t="s">
        <v>655</v>
      </c>
      <c r="O53" s="259"/>
    </row>
    <row r="54" spans="1:80" x14ac:dyDescent="0.2">
      <c r="A54" s="268"/>
      <c r="B54" s="271"/>
      <c r="C54" s="328" t="s">
        <v>656</v>
      </c>
      <c r="D54" s="329"/>
      <c r="E54" s="272">
        <v>8.9</v>
      </c>
      <c r="F54" s="273"/>
      <c r="G54" s="274"/>
      <c r="H54" s="275"/>
      <c r="I54" s="269"/>
      <c r="J54" s="276"/>
      <c r="K54" s="269"/>
      <c r="M54" s="270" t="s">
        <v>656</v>
      </c>
      <c r="O54" s="259"/>
    </row>
    <row r="55" spans="1:80" x14ac:dyDescent="0.2">
      <c r="A55" s="268"/>
      <c r="B55" s="271"/>
      <c r="C55" s="328" t="s">
        <v>657</v>
      </c>
      <c r="D55" s="329"/>
      <c r="E55" s="272">
        <v>4.8449999999999998</v>
      </c>
      <c r="F55" s="273"/>
      <c r="G55" s="274"/>
      <c r="H55" s="275"/>
      <c r="I55" s="269"/>
      <c r="J55" s="276"/>
      <c r="K55" s="269"/>
      <c r="M55" s="270" t="s">
        <v>657</v>
      </c>
      <c r="O55" s="259"/>
    </row>
    <row r="56" spans="1:80" x14ac:dyDescent="0.2">
      <c r="A56" s="268"/>
      <c r="B56" s="271"/>
      <c r="C56" s="330" t="s">
        <v>147</v>
      </c>
      <c r="D56" s="329"/>
      <c r="E56" s="297">
        <v>52.046399999999998</v>
      </c>
      <c r="F56" s="273"/>
      <c r="G56" s="274"/>
      <c r="H56" s="275"/>
      <c r="I56" s="269"/>
      <c r="J56" s="276"/>
      <c r="K56" s="269"/>
      <c r="M56" s="270" t="s">
        <v>147</v>
      </c>
      <c r="O56" s="259"/>
    </row>
    <row r="57" spans="1:80" x14ac:dyDescent="0.2">
      <c r="A57" s="268"/>
      <c r="B57" s="271"/>
      <c r="C57" s="328" t="s">
        <v>658</v>
      </c>
      <c r="D57" s="329"/>
      <c r="E57" s="272">
        <v>22.302</v>
      </c>
      <c r="F57" s="273"/>
      <c r="G57" s="274"/>
      <c r="H57" s="275"/>
      <c r="I57" s="269"/>
      <c r="J57" s="276"/>
      <c r="K57" s="269"/>
      <c r="M57" s="270" t="s">
        <v>658</v>
      </c>
      <c r="O57" s="259"/>
    </row>
    <row r="58" spans="1:80" x14ac:dyDescent="0.2">
      <c r="A58" s="268"/>
      <c r="B58" s="271"/>
      <c r="C58" s="328" t="s">
        <v>659</v>
      </c>
      <c r="D58" s="329"/>
      <c r="E58" s="272">
        <v>6.0506000000000002</v>
      </c>
      <c r="F58" s="273"/>
      <c r="G58" s="274"/>
      <c r="H58" s="275"/>
      <c r="I58" s="269"/>
      <c r="J58" s="276"/>
      <c r="K58" s="269"/>
      <c r="M58" s="270" t="s">
        <v>659</v>
      </c>
      <c r="O58" s="259"/>
    </row>
    <row r="59" spans="1:80" x14ac:dyDescent="0.2">
      <c r="A59" s="268"/>
      <c r="B59" s="271"/>
      <c r="C59" s="328" t="s">
        <v>660</v>
      </c>
      <c r="D59" s="329"/>
      <c r="E59" s="272">
        <v>7.2720000000000002</v>
      </c>
      <c r="F59" s="273"/>
      <c r="G59" s="274"/>
      <c r="H59" s="275"/>
      <c r="I59" s="269"/>
      <c r="J59" s="276"/>
      <c r="K59" s="269"/>
      <c r="M59" s="270" t="s">
        <v>660</v>
      </c>
      <c r="O59" s="259"/>
    </row>
    <row r="60" spans="1:80" x14ac:dyDescent="0.2">
      <c r="A60" s="268"/>
      <c r="B60" s="271"/>
      <c r="C60" s="328" t="s">
        <v>661</v>
      </c>
      <c r="D60" s="329"/>
      <c r="E60" s="272">
        <v>4.76</v>
      </c>
      <c r="F60" s="273"/>
      <c r="G60" s="274"/>
      <c r="H60" s="275"/>
      <c r="I60" s="269"/>
      <c r="J60" s="276"/>
      <c r="K60" s="269"/>
      <c r="M60" s="270" t="s">
        <v>661</v>
      </c>
      <c r="O60" s="259"/>
    </row>
    <row r="61" spans="1:80" x14ac:dyDescent="0.2">
      <c r="A61" s="268"/>
      <c r="B61" s="271"/>
      <c r="C61" s="328" t="s">
        <v>662</v>
      </c>
      <c r="D61" s="329"/>
      <c r="E61" s="272">
        <v>8.74</v>
      </c>
      <c r="F61" s="273"/>
      <c r="G61" s="274"/>
      <c r="H61" s="275"/>
      <c r="I61" s="269"/>
      <c r="J61" s="276"/>
      <c r="K61" s="269"/>
      <c r="M61" s="270" t="s">
        <v>662</v>
      </c>
      <c r="O61" s="259"/>
    </row>
    <row r="62" spans="1:80" x14ac:dyDescent="0.2">
      <c r="A62" s="268"/>
      <c r="B62" s="271"/>
      <c r="C62" s="328" t="s">
        <v>663</v>
      </c>
      <c r="D62" s="329"/>
      <c r="E62" s="272">
        <v>4.8449999999999998</v>
      </c>
      <c r="F62" s="273"/>
      <c r="G62" s="274"/>
      <c r="H62" s="275"/>
      <c r="I62" s="269"/>
      <c r="J62" s="276"/>
      <c r="K62" s="269"/>
      <c r="M62" s="270" t="s">
        <v>663</v>
      </c>
      <c r="O62" s="259"/>
    </row>
    <row r="63" spans="1:80" x14ac:dyDescent="0.2">
      <c r="A63" s="268"/>
      <c r="B63" s="271"/>
      <c r="C63" s="330" t="s">
        <v>147</v>
      </c>
      <c r="D63" s="329"/>
      <c r="E63" s="297">
        <v>53.9696</v>
      </c>
      <c r="F63" s="273"/>
      <c r="G63" s="274"/>
      <c r="H63" s="275"/>
      <c r="I63" s="269"/>
      <c r="J63" s="276"/>
      <c r="K63" s="269"/>
      <c r="M63" s="270" t="s">
        <v>147</v>
      </c>
      <c r="O63" s="259"/>
    </row>
    <row r="64" spans="1:80" x14ac:dyDescent="0.2">
      <c r="A64" s="260">
        <v>9</v>
      </c>
      <c r="B64" s="261" t="s">
        <v>162</v>
      </c>
      <c r="C64" s="262" t="s">
        <v>163</v>
      </c>
      <c r="D64" s="263" t="s">
        <v>113</v>
      </c>
      <c r="E64" s="264">
        <v>1.5840000000000001</v>
      </c>
      <c r="F64" s="264">
        <v>0</v>
      </c>
      <c r="G64" s="265">
        <f>E64*F64</f>
        <v>0</v>
      </c>
      <c r="H64" s="266">
        <v>3.2030000000000003E-2</v>
      </c>
      <c r="I64" s="267">
        <f>E64*H64</f>
        <v>5.0735520000000006E-2</v>
      </c>
      <c r="J64" s="266">
        <v>0</v>
      </c>
      <c r="K64" s="267">
        <f>E64*J64</f>
        <v>0</v>
      </c>
      <c r="O64" s="259">
        <v>2</v>
      </c>
      <c r="AA64" s="232">
        <v>1</v>
      </c>
      <c r="AB64" s="232">
        <v>1</v>
      </c>
      <c r="AC64" s="232">
        <v>1</v>
      </c>
      <c r="AZ64" s="232">
        <v>1</v>
      </c>
      <c r="BA64" s="232">
        <f>IF(AZ64=1,G64,0)</f>
        <v>0</v>
      </c>
      <c r="BB64" s="232">
        <f>IF(AZ64=2,G64,0)</f>
        <v>0</v>
      </c>
      <c r="BC64" s="232">
        <f>IF(AZ64=3,G64,0)</f>
        <v>0</v>
      </c>
      <c r="BD64" s="232">
        <f>IF(AZ64=4,G64,0)</f>
        <v>0</v>
      </c>
      <c r="BE64" s="232">
        <f>IF(AZ64=5,G64,0)</f>
        <v>0</v>
      </c>
      <c r="CA64" s="259">
        <v>1</v>
      </c>
      <c r="CB64" s="259">
        <v>1</v>
      </c>
    </row>
    <row r="65" spans="1:80" x14ac:dyDescent="0.2">
      <c r="A65" s="268"/>
      <c r="B65" s="271"/>
      <c r="C65" s="328" t="s">
        <v>664</v>
      </c>
      <c r="D65" s="329"/>
      <c r="E65" s="272">
        <v>0.78400000000000003</v>
      </c>
      <c r="F65" s="273"/>
      <c r="G65" s="274"/>
      <c r="H65" s="275"/>
      <c r="I65" s="269"/>
      <c r="J65" s="276"/>
      <c r="K65" s="269"/>
      <c r="M65" s="270" t="s">
        <v>664</v>
      </c>
      <c r="O65" s="259"/>
    </row>
    <row r="66" spans="1:80" x14ac:dyDescent="0.2">
      <c r="A66" s="268"/>
      <c r="B66" s="271"/>
      <c r="C66" s="328" t="s">
        <v>665</v>
      </c>
      <c r="D66" s="329"/>
      <c r="E66" s="272">
        <v>0.8</v>
      </c>
      <c r="F66" s="273"/>
      <c r="G66" s="274"/>
      <c r="H66" s="275"/>
      <c r="I66" s="269"/>
      <c r="J66" s="276"/>
      <c r="K66" s="269"/>
      <c r="M66" s="270" t="s">
        <v>665</v>
      </c>
      <c r="O66" s="259"/>
    </row>
    <row r="67" spans="1:80" ht="22.5" x14ac:dyDescent="0.2">
      <c r="A67" s="260">
        <v>10</v>
      </c>
      <c r="B67" s="261" t="s">
        <v>165</v>
      </c>
      <c r="C67" s="262" t="s">
        <v>166</v>
      </c>
      <c r="D67" s="263" t="s">
        <v>113</v>
      </c>
      <c r="E67" s="264">
        <v>25.95</v>
      </c>
      <c r="F67" s="264">
        <v>0</v>
      </c>
      <c r="G67" s="265">
        <f>E67*F67</f>
        <v>0</v>
      </c>
      <c r="H67" s="266">
        <v>3.6700000000000001E-3</v>
      </c>
      <c r="I67" s="267">
        <f>E67*H67</f>
        <v>9.5236500000000002E-2</v>
      </c>
      <c r="J67" s="266">
        <v>0</v>
      </c>
      <c r="K67" s="267">
        <f>E67*J67</f>
        <v>0</v>
      </c>
      <c r="O67" s="259">
        <v>2</v>
      </c>
      <c r="AA67" s="232">
        <v>1</v>
      </c>
      <c r="AB67" s="232">
        <v>1</v>
      </c>
      <c r="AC67" s="232">
        <v>1</v>
      </c>
      <c r="AZ67" s="232">
        <v>1</v>
      </c>
      <c r="BA67" s="232">
        <f>IF(AZ67=1,G67,0)</f>
        <v>0</v>
      </c>
      <c r="BB67" s="232">
        <f>IF(AZ67=2,G67,0)</f>
        <v>0</v>
      </c>
      <c r="BC67" s="232">
        <f>IF(AZ67=3,G67,0)</f>
        <v>0</v>
      </c>
      <c r="BD67" s="232">
        <f>IF(AZ67=4,G67,0)</f>
        <v>0</v>
      </c>
      <c r="BE67" s="232">
        <f>IF(AZ67=5,G67,0)</f>
        <v>0</v>
      </c>
      <c r="CA67" s="259">
        <v>1</v>
      </c>
      <c r="CB67" s="259">
        <v>1</v>
      </c>
    </row>
    <row r="68" spans="1:80" x14ac:dyDescent="0.2">
      <c r="A68" s="268"/>
      <c r="B68" s="271"/>
      <c r="C68" s="328" t="s">
        <v>666</v>
      </c>
      <c r="D68" s="329"/>
      <c r="E68" s="272">
        <v>0</v>
      </c>
      <c r="F68" s="273"/>
      <c r="G68" s="274"/>
      <c r="H68" s="275"/>
      <c r="I68" s="269"/>
      <c r="J68" s="276"/>
      <c r="K68" s="269"/>
      <c r="M68" s="270" t="s">
        <v>666</v>
      </c>
      <c r="O68" s="259"/>
    </row>
    <row r="69" spans="1:80" x14ac:dyDescent="0.2">
      <c r="A69" s="268"/>
      <c r="B69" s="271"/>
      <c r="C69" s="328" t="s">
        <v>667</v>
      </c>
      <c r="D69" s="329"/>
      <c r="E69" s="272">
        <v>4</v>
      </c>
      <c r="F69" s="273"/>
      <c r="G69" s="274"/>
      <c r="H69" s="275"/>
      <c r="I69" s="269"/>
      <c r="J69" s="276"/>
      <c r="K69" s="269"/>
      <c r="M69" s="270" t="s">
        <v>667</v>
      </c>
      <c r="O69" s="259"/>
    </row>
    <row r="70" spans="1:80" x14ac:dyDescent="0.2">
      <c r="A70" s="268"/>
      <c r="B70" s="271"/>
      <c r="C70" s="328" t="s">
        <v>668</v>
      </c>
      <c r="D70" s="329"/>
      <c r="E70" s="272">
        <v>2.25</v>
      </c>
      <c r="F70" s="273"/>
      <c r="G70" s="274"/>
      <c r="H70" s="275"/>
      <c r="I70" s="269"/>
      <c r="J70" s="276"/>
      <c r="K70" s="269"/>
      <c r="M70" s="270" t="s">
        <v>668</v>
      </c>
      <c r="O70" s="259"/>
    </row>
    <row r="71" spans="1:80" x14ac:dyDescent="0.2">
      <c r="A71" s="268"/>
      <c r="B71" s="271"/>
      <c r="C71" s="328" t="s">
        <v>669</v>
      </c>
      <c r="D71" s="329"/>
      <c r="E71" s="272">
        <v>4.2</v>
      </c>
      <c r="F71" s="273"/>
      <c r="G71" s="274"/>
      <c r="H71" s="275"/>
      <c r="I71" s="269"/>
      <c r="J71" s="276"/>
      <c r="K71" s="269"/>
      <c r="M71" s="270" t="s">
        <v>669</v>
      </c>
      <c r="O71" s="259"/>
    </row>
    <row r="72" spans="1:80" x14ac:dyDescent="0.2">
      <c r="A72" s="268"/>
      <c r="B72" s="271"/>
      <c r="C72" s="328" t="s">
        <v>670</v>
      </c>
      <c r="D72" s="329"/>
      <c r="E72" s="272">
        <v>2.7749999999999999</v>
      </c>
      <c r="F72" s="273"/>
      <c r="G72" s="274"/>
      <c r="H72" s="275"/>
      <c r="I72" s="269"/>
      <c r="J72" s="276"/>
      <c r="K72" s="269"/>
      <c r="M72" s="270" t="s">
        <v>670</v>
      </c>
      <c r="O72" s="259"/>
    </row>
    <row r="73" spans="1:80" x14ac:dyDescent="0.2">
      <c r="A73" s="268"/>
      <c r="B73" s="271"/>
      <c r="C73" s="330" t="s">
        <v>147</v>
      </c>
      <c r="D73" s="329"/>
      <c r="E73" s="297">
        <v>13.225</v>
      </c>
      <c r="F73" s="273"/>
      <c r="G73" s="274"/>
      <c r="H73" s="275"/>
      <c r="I73" s="269"/>
      <c r="J73" s="276"/>
      <c r="K73" s="269"/>
      <c r="M73" s="270" t="s">
        <v>147</v>
      </c>
      <c r="O73" s="259"/>
    </row>
    <row r="74" spans="1:80" x14ac:dyDescent="0.2">
      <c r="A74" s="268"/>
      <c r="B74" s="271"/>
      <c r="C74" s="328" t="s">
        <v>671</v>
      </c>
      <c r="D74" s="329"/>
      <c r="E74" s="272">
        <v>4</v>
      </c>
      <c r="F74" s="273"/>
      <c r="G74" s="274"/>
      <c r="H74" s="275"/>
      <c r="I74" s="269"/>
      <c r="J74" s="276"/>
      <c r="K74" s="269"/>
      <c r="M74" s="270" t="s">
        <v>671</v>
      </c>
      <c r="O74" s="259"/>
    </row>
    <row r="75" spans="1:80" x14ac:dyDescent="0.2">
      <c r="A75" s="268"/>
      <c r="B75" s="271"/>
      <c r="C75" s="328" t="s">
        <v>672</v>
      </c>
      <c r="D75" s="329"/>
      <c r="E75" s="272">
        <v>2</v>
      </c>
      <c r="F75" s="273"/>
      <c r="G75" s="274"/>
      <c r="H75" s="275"/>
      <c r="I75" s="269"/>
      <c r="J75" s="276"/>
      <c r="K75" s="269"/>
      <c r="M75" s="270" t="s">
        <v>672</v>
      </c>
      <c r="O75" s="259"/>
    </row>
    <row r="76" spans="1:80" x14ac:dyDescent="0.2">
      <c r="A76" s="268"/>
      <c r="B76" s="271"/>
      <c r="C76" s="328" t="s">
        <v>673</v>
      </c>
      <c r="D76" s="329"/>
      <c r="E76" s="272">
        <v>4.2</v>
      </c>
      <c r="F76" s="273"/>
      <c r="G76" s="274"/>
      <c r="H76" s="275"/>
      <c r="I76" s="269"/>
      <c r="J76" s="276"/>
      <c r="K76" s="269"/>
      <c r="M76" s="270" t="s">
        <v>673</v>
      </c>
      <c r="O76" s="259"/>
    </row>
    <row r="77" spans="1:80" x14ac:dyDescent="0.2">
      <c r="A77" s="268"/>
      <c r="B77" s="271"/>
      <c r="C77" s="328" t="s">
        <v>674</v>
      </c>
      <c r="D77" s="329"/>
      <c r="E77" s="272">
        <v>2.5249999999999999</v>
      </c>
      <c r="F77" s="273"/>
      <c r="G77" s="274"/>
      <c r="H77" s="275"/>
      <c r="I77" s="269"/>
      <c r="J77" s="276"/>
      <c r="K77" s="269"/>
      <c r="M77" s="270" t="s">
        <v>674</v>
      </c>
      <c r="O77" s="259"/>
    </row>
    <row r="78" spans="1:80" x14ac:dyDescent="0.2">
      <c r="A78" s="268"/>
      <c r="B78" s="271"/>
      <c r="C78" s="330" t="s">
        <v>147</v>
      </c>
      <c r="D78" s="329"/>
      <c r="E78" s="297">
        <v>12.725</v>
      </c>
      <c r="F78" s="273"/>
      <c r="G78" s="274"/>
      <c r="H78" s="275"/>
      <c r="I78" s="269"/>
      <c r="J78" s="276"/>
      <c r="K78" s="269"/>
      <c r="M78" s="270" t="s">
        <v>147</v>
      </c>
      <c r="O78" s="259"/>
    </row>
    <row r="79" spans="1:80" x14ac:dyDescent="0.2">
      <c r="A79" s="277"/>
      <c r="B79" s="278" t="s">
        <v>99</v>
      </c>
      <c r="C79" s="279" t="s">
        <v>142</v>
      </c>
      <c r="D79" s="280"/>
      <c r="E79" s="281"/>
      <c r="F79" s="282"/>
      <c r="G79" s="283">
        <f>SUM(G37:G78)</f>
        <v>0</v>
      </c>
      <c r="H79" s="284"/>
      <c r="I79" s="285">
        <f>SUM(I37:I78)</f>
        <v>1.7400883399999998</v>
      </c>
      <c r="J79" s="284"/>
      <c r="K79" s="285">
        <f>SUM(K37:K78)</f>
        <v>0</v>
      </c>
      <c r="O79" s="259">
        <v>4</v>
      </c>
      <c r="BA79" s="286">
        <f>SUM(BA37:BA78)</f>
        <v>0</v>
      </c>
      <c r="BB79" s="286">
        <f>SUM(BB37:BB78)</f>
        <v>0</v>
      </c>
      <c r="BC79" s="286">
        <f>SUM(BC37:BC78)</f>
        <v>0</v>
      </c>
      <c r="BD79" s="286">
        <f>SUM(BD37:BD78)</f>
        <v>0</v>
      </c>
      <c r="BE79" s="286">
        <f>SUM(BE37:BE78)</f>
        <v>0</v>
      </c>
    </row>
    <row r="80" spans="1:80" x14ac:dyDescent="0.2">
      <c r="A80" s="249" t="s">
        <v>97</v>
      </c>
      <c r="B80" s="250" t="s">
        <v>175</v>
      </c>
      <c r="C80" s="251" t="s">
        <v>176</v>
      </c>
      <c r="D80" s="252"/>
      <c r="E80" s="253"/>
      <c r="F80" s="253"/>
      <c r="G80" s="254"/>
      <c r="H80" s="255"/>
      <c r="I80" s="256"/>
      <c r="J80" s="257"/>
      <c r="K80" s="258"/>
      <c r="O80" s="259">
        <v>1</v>
      </c>
    </row>
    <row r="81" spans="1:80" x14ac:dyDescent="0.2">
      <c r="A81" s="260">
        <v>11</v>
      </c>
      <c r="B81" s="261" t="s">
        <v>178</v>
      </c>
      <c r="C81" s="262" t="s">
        <v>179</v>
      </c>
      <c r="D81" s="263" t="s">
        <v>113</v>
      </c>
      <c r="E81" s="264">
        <v>42.28</v>
      </c>
      <c r="F81" s="264">
        <v>0</v>
      </c>
      <c r="G81" s="265">
        <f>E81*F81</f>
        <v>0</v>
      </c>
      <c r="H81" s="266">
        <v>1.2099999999999999E-3</v>
      </c>
      <c r="I81" s="267">
        <f>E81*H81</f>
        <v>5.1158799999999997E-2</v>
      </c>
      <c r="J81" s="266">
        <v>0</v>
      </c>
      <c r="K81" s="267">
        <f>E81*J81</f>
        <v>0</v>
      </c>
      <c r="O81" s="259">
        <v>2</v>
      </c>
      <c r="AA81" s="232">
        <v>1</v>
      </c>
      <c r="AB81" s="232">
        <v>1</v>
      </c>
      <c r="AC81" s="232">
        <v>1</v>
      </c>
      <c r="AZ81" s="232">
        <v>1</v>
      </c>
      <c r="BA81" s="232">
        <f>IF(AZ81=1,G81,0)</f>
        <v>0</v>
      </c>
      <c r="BB81" s="232">
        <f>IF(AZ81=2,G81,0)</f>
        <v>0</v>
      </c>
      <c r="BC81" s="232">
        <f>IF(AZ81=3,G81,0)</f>
        <v>0</v>
      </c>
      <c r="BD81" s="232">
        <f>IF(AZ81=4,G81,0)</f>
        <v>0</v>
      </c>
      <c r="BE81" s="232">
        <f>IF(AZ81=5,G81,0)</f>
        <v>0</v>
      </c>
      <c r="CA81" s="259">
        <v>1</v>
      </c>
      <c r="CB81" s="259">
        <v>1</v>
      </c>
    </row>
    <row r="82" spans="1:80" x14ac:dyDescent="0.2">
      <c r="A82" s="268"/>
      <c r="B82" s="271"/>
      <c r="C82" s="328" t="s">
        <v>675</v>
      </c>
      <c r="D82" s="329"/>
      <c r="E82" s="272">
        <v>17.739999999999998</v>
      </c>
      <c r="F82" s="273"/>
      <c r="G82" s="274"/>
      <c r="H82" s="275"/>
      <c r="I82" s="269"/>
      <c r="J82" s="276"/>
      <c r="K82" s="269"/>
      <c r="M82" s="270" t="s">
        <v>675</v>
      </c>
      <c r="O82" s="259"/>
    </row>
    <row r="83" spans="1:80" x14ac:dyDescent="0.2">
      <c r="A83" s="268"/>
      <c r="B83" s="271"/>
      <c r="C83" s="328" t="s">
        <v>676</v>
      </c>
      <c r="D83" s="329"/>
      <c r="E83" s="272">
        <v>3.4</v>
      </c>
      <c r="F83" s="273"/>
      <c r="G83" s="274"/>
      <c r="H83" s="275"/>
      <c r="I83" s="269"/>
      <c r="J83" s="276"/>
      <c r="K83" s="269"/>
      <c r="M83" s="270" t="s">
        <v>676</v>
      </c>
      <c r="O83" s="259"/>
    </row>
    <row r="84" spans="1:80" x14ac:dyDescent="0.2">
      <c r="A84" s="268"/>
      <c r="B84" s="271"/>
      <c r="C84" s="330" t="s">
        <v>147</v>
      </c>
      <c r="D84" s="329"/>
      <c r="E84" s="297">
        <v>21.139999999999997</v>
      </c>
      <c r="F84" s="273"/>
      <c r="G84" s="274"/>
      <c r="H84" s="275"/>
      <c r="I84" s="269"/>
      <c r="J84" s="276"/>
      <c r="K84" s="269"/>
      <c r="M84" s="270" t="s">
        <v>147</v>
      </c>
      <c r="O84" s="259"/>
    </row>
    <row r="85" spans="1:80" x14ac:dyDescent="0.2">
      <c r="A85" s="268"/>
      <c r="B85" s="271"/>
      <c r="C85" s="328" t="s">
        <v>677</v>
      </c>
      <c r="D85" s="329"/>
      <c r="E85" s="272">
        <v>17.739999999999998</v>
      </c>
      <c r="F85" s="273"/>
      <c r="G85" s="274"/>
      <c r="H85" s="275"/>
      <c r="I85" s="269"/>
      <c r="J85" s="276"/>
      <c r="K85" s="269"/>
      <c r="M85" s="270" t="s">
        <v>677</v>
      </c>
      <c r="O85" s="259"/>
    </row>
    <row r="86" spans="1:80" x14ac:dyDescent="0.2">
      <c r="A86" s="268"/>
      <c r="B86" s="271"/>
      <c r="C86" s="328" t="s">
        <v>678</v>
      </c>
      <c r="D86" s="329"/>
      <c r="E86" s="272">
        <v>3.4</v>
      </c>
      <c r="F86" s="273"/>
      <c r="G86" s="274"/>
      <c r="H86" s="275"/>
      <c r="I86" s="269"/>
      <c r="J86" s="276"/>
      <c r="K86" s="269"/>
      <c r="M86" s="270" t="s">
        <v>678</v>
      </c>
      <c r="O86" s="259"/>
    </row>
    <row r="87" spans="1:80" x14ac:dyDescent="0.2">
      <c r="A87" s="268"/>
      <c r="B87" s="271"/>
      <c r="C87" s="330" t="s">
        <v>147</v>
      </c>
      <c r="D87" s="329"/>
      <c r="E87" s="297">
        <v>21.139999999999997</v>
      </c>
      <c r="F87" s="273"/>
      <c r="G87" s="274"/>
      <c r="H87" s="275"/>
      <c r="I87" s="269"/>
      <c r="J87" s="276"/>
      <c r="K87" s="269"/>
      <c r="M87" s="270" t="s">
        <v>147</v>
      </c>
      <c r="O87" s="259"/>
    </row>
    <row r="88" spans="1:80" x14ac:dyDescent="0.2">
      <c r="A88" s="277"/>
      <c r="B88" s="278" t="s">
        <v>99</v>
      </c>
      <c r="C88" s="279" t="s">
        <v>177</v>
      </c>
      <c r="D88" s="280"/>
      <c r="E88" s="281"/>
      <c r="F88" s="282"/>
      <c r="G88" s="283">
        <f>SUM(G80:G87)</f>
        <v>0</v>
      </c>
      <c r="H88" s="284"/>
      <c r="I88" s="285">
        <f>SUM(I80:I87)</f>
        <v>5.1158799999999997E-2</v>
      </c>
      <c r="J88" s="284"/>
      <c r="K88" s="285">
        <f>SUM(K80:K87)</f>
        <v>0</v>
      </c>
      <c r="O88" s="259">
        <v>4</v>
      </c>
      <c r="BA88" s="286">
        <f>SUM(BA80:BA87)</f>
        <v>0</v>
      </c>
      <c r="BB88" s="286">
        <f>SUM(BB80:BB87)</f>
        <v>0</v>
      </c>
      <c r="BC88" s="286">
        <f>SUM(BC80:BC87)</f>
        <v>0</v>
      </c>
      <c r="BD88" s="286">
        <f>SUM(BD80:BD87)</f>
        <v>0</v>
      </c>
      <c r="BE88" s="286">
        <f>SUM(BE80:BE87)</f>
        <v>0</v>
      </c>
    </row>
    <row r="89" spans="1:80" x14ac:dyDescent="0.2">
      <c r="A89" s="249" t="s">
        <v>97</v>
      </c>
      <c r="B89" s="250" t="s">
        <v>186</v>
      </c>
      <c r="C89" s="251" t="s">
        <v>187</v>
      </c>
      <c r="D89" s="252"/>
      <c r="E89" s="253"/>
      <c r="F89" s="253"/>
      <c r="G89" s="254"/>
      <c r="H89" s="255"/>
      <c r="I89" s="256"/>
      <c r="J89" s="257"/>
      <c r="K89" s="258"/>
      <c r="O89" s="259">
        <v>1</v>
      </c>
    </row>
    <row r="90" spans="1:80" ht="22.5" x14ac:dyDescent="0.2">
      <c r="A90" s="260">
        <v>12</v>
      </c>
      <c r="B90" s="261" t="s">
        <v>189</v>
      </c>
      <c r="C90" s="262" t="s">
        <v>190</v>
      </c>
      <c r="D90" s="263" t="s">
        <v>191</v>
      </c>
      <c r="E90" s="264">
        <v>40</v>
      </c>
      <c r="F90" s="264">
        <v>0</v>
      </c>
      <c r="G90" s="265">
        <f>E90*F90</f>
        <v>0</v>
      </c>
      <c r="H90" s="266">
        <v>0</v>
      </c>
      <c r="I90" s="267">
        <f>E90*H90</f>
        <v>0</v>
      </c>
      <c r="J90" s="266">
        <v>0</v>
      </c>
      <c r="K90" s="267">
        <f>E90*J90</f>
        <v>0</v>
      </c>
      <c r="O90" s="259">
        <v>2</v>
      </c>
      <c r="AA90" s="232">
        <v>1</v>
      </c>
      <c r="AB90" s="232">
        <v>1</v>
      </c>
      <c r="AC90" s="232">
        <v>1</v>
      </c>
      <c r="AZ90" s="232">
        <v>1</v>
      </c>
      <c r="BA90" s="232">
        <f>IF(AZ90=1,G90,0)</f>
        <v>0</v>
      </c>
      <c r="BB90" s="232">
        <f>IF(AZ90=2,G90,0)</f>
        <v>0</v>
      </c>
      <c r="BC90" s="232">
        <f>IF(AZ90=3,G90,0)</f>
        <v>0</v>
      </c>
      <c r="BD90" s="232">
        <f>IF(AZ90=4,G90,0)</f>
        <v>0</v>
      </c>
      <c r="BE90" s="232">
        <f>IF(AZ90=5,G90,0)</f>
        <v>0</v>
      </c>
      <c r="CA90" s="259">
        <v>1</v>
      </c>
      <c r="CB90" s="259">
        <v>1</v>
      </c>
    </row>
    <row r="91" spans="1:80" x14ac:dyDescent="0.2">
      <c r="A91" s="260">
        <v>13</v>
      </c>
      <c r="B91" s="261" t="s">
        <v>192</v>
      </c>
      <c r="C91" s="262" t="s">
        <v>193</v>
      </c>
      <c r="D91" s="263" t="s">
        <v>113</v>
      </c>
      <c r="E91" s="264">
        <v>53.21</v>
      </c>
      <c r="F91" s="264">
        <v>0</v>
      </c>
      <c r="G91" s="265">
        <f>E91*F91</f>
        <v>0</v>
      </c>
      <c r="H91" s="266">
        <v>4.0000000000000003E-5</v>
      </c>
      <c r="I91" s="267">
        <f>E91*H91</f>
        <v>2.1284000000000003E-3</v>
      </c>
      <c r="J91" s="266">
        <v>0</v>
      </c>
      <c r="K91" s="267">
        <f>E91*J91</f>
        <v>0</v>
      </c>
      <c r="O91" s="259">
        <v>2</v>
      </c>
      <c r="AA91" s="232">
        <v>1</v>
      </c>
      <c r="AB91" s="232">
        <v>0</v>
      </c>
      <c r="AC91" s="232">
        <v>0</v>
      </c>
      <c r="AZ91" s="232">
        <v>1</v>
      </c>
      <c r="BA91" s="232">
        <f>IF(AZ91=1,G91,0)</f>
        <v>0</v>
      </c>
      <c r="BB91" s="232">
        <f>IF(AZ91=2,G91,0)</f>
        <v>0</v>
      </c>
      <c r="BC91" s="232">
        <f>IF(AZ91=3,G91,0)</f>
        <v>0</v>
      </c>
      <c r="BD91" s="232">
        <f>IF(AZ91=4,G91,0)</f>
        <v>0</v>
      </c>
      <c r="BE91" s="232">
        <f>IF(AZ91=5,G91,0)</f>
        <v>0</v>
      </c>
      <c r="CA91" s="259">
        <v>1</v>
      </c>
      <c r="CB91" s="259">
        <v>0</v>
      </c>
    </row>
    <row r="92" spans="1:80" x14ac:dyDescent="0.2">
      <c r="A92" s="268"/>
      <c r="B92" s="271"/>
      <c r="C92" s="328" t="s">
        <v>679</v>
      </c>
      <c r="D92" s="329"/>
      <c r="E92" s="272">
        <v>26.67</v>
      </c>
      <c r="F92" s="273"/>
      <c r="G92" s="274"/>
      <c r="H92" s="275"/>
      <c r="I92" s="269"/>
      <c r="J92" s="276"/>
      <c r="K92" s="269"/>
      <c r="M92" s="270" t="s">
        <v>679</v>
      </c>
      <c r="O92" s="259"/>
    </row>
    <row r="93" spans="1:80" x14ac:dyDescent="0.2">
      <c r="A93" s="268"/>
      <c r="B93" s="271"/>
      <c r="C93" s="328" t="s">
        <v>680</v>
      </c>
      <c r="D93" s="329"/>
      <c r="E93" s="272">
        <v>26.54</v>
      </c>
      <c r="F93" s="273"/>
      <c r="G93" s="274"/>
      <c r="H93" s="275"/>
      <c r="I93" s="269"/>
      <c r="J93" s="276"/>
      <c r="K93" s="269"/>
      <c r="M93" s="270" t="s">
        <v>680</v>
      </c>
      <c r="O93" s="259"/>
    </row>
    <row r="94" spans="1:80" ht="22.5" x14ac:dyDescent="0.2">
      <c r="A94" s="260">
        <v>14</v>
      </c>
      <c r="B94" s="261" t="s">
        <v>195</v>
      </c>
      <c r="C94" s="262" t="s">
        <v>200</v>
      </c>
      <c r="D94" s="263" t="s">
        <v>197</v>
      </c>
      <c r="E94" s="264">
        <v>8</v>
      </c>
      <c r="F94" s="264">
        <v>0</v>
      </c>
      <c r="G94" s="265">
        <f>E94*F94</f>
        <v>0</v>
      </c>
      <c r="H94" s="266">
        <v>0</v>
      </c>
      <c r="I94" s="267">
        <f>E94*H94</f>
        <v>0</v>
      </c>
      <c r="J94" s="266"/>
      <c r="K94" s="267">
        <f>E94*J94</f>
        <v>0</v>
      </c>
      <c r="O94" s="259">
        <v>2</v>
      </c>
      <c r="AA94" s="232">
        <v>12</v>
      </c>
      <c r="AB94" s="232">
        <v>0</v>
      </c>
      <c r="AC94" s="232">
        <v>74</v>
      </c>
      <c r="AZ94" s="232">
        <v>1</v>
      </c>
      <c r="BA94" s="232">
        <f>IF(AZ94=1,G94,0)</f>
        <v>0</v>
      </c>
      <c r="BB94" s="232">
        <f>IF(AZ94=2,G94,0)</f>
        <v>0</v>
      </c>
      <c r="BC94" s="232">
        <f>IF(AZ94=3,G94,0)</f>
        <v>0</v>
      </c>
      <c r="BD94" s="232">
        <f>IF(AZ94=4,G94,0)</f>
        <v>0</v>
      </c>
      <c r="BE94" s="232">
        <f>IF(AZ94=5,G94,0)</f>
        <v>0</v>
      </c>
      <c r="CA94" s="259">
        <v>12</v>
      </c>
      <c r="CB94" s="259">
        <v>0</v>
      </c>
    </row>
    <row r="95" spans="1:80" x14ac:dyDescent="0.2">
      <c r="A95" s="268"/>
      <c r="B95" s="271"/>
      <c r="C95" s="328" t="s">
        <v>681</v>
      </c>
      <c r="D95" s="329"/>
      <c r="E95" s="272">
        <v>4</v>
      </c>
      <c r="F95" s="273"/>
      <c r="G95" s="274"/>
      <c r="H95" s="275"/>
      <c r="I95" s="269"/>
      <c r="J95" s="276"/>
      <c r="K95" s="269"/>
      <c r="M95" s="270" t="s">
        <v>681</v>
      </c>
      <c r="O95" s="259"/>
    </row>
    <row r="96" spans="1:80" x14ac:dyDescent="0.2">
      <c r="A96" s="268"/>
      <c r="B96" s="271"/>
      <c r="C96" s="328" t="s">
        <v>682</v>
      </c>
      <c r="D96" s="329"/>
      <c r="E96" s="272">
        <v>4</v>
      </c>
      <c r="F96" s="273"/>
      <c r="G96" s="274"/>
      <c r="H96" s="275"/>
      <c r="I96" s="269"/>
      <c r="J96" s="276"/>
      <c r="K96" s="269"/>
      <c r="M96" s="270" t="s">
        <v>682</v>
      </c>
      <c r="O96" s="259"/>
    </row>
    <row r="97" spans="1:80" x14ac:dyDescent="0.2">
      <c r="A97" s="260">
        <v>15</v>
      </c>
      <c r="B97" s="261" t="s">
        <v>195</v>
      </c>
      <c r="C97" s="262" t="s">
        <v>210</v>
      </c>
      <c r="D97" s="263" t="s">
        <v>197</v>
      </c>
      <c r="E97" s="264">
        <v>12</v>
      </c>
      <c r="F97" s="264">
        <v>0</v>
      </c>
      <c r="G97" s="265">
        <f>E97*F97</f>
        <v>0</v>
      </c>
      <c r="H97" s="266">
        <v>0</v>
      </c>
      <c r="I97" s="267">
        <f>E97*H97</f>
        <v>0</v>
      </c>
      <c r="J97" s="266"/>
      <c r="K97" s="267">
        <f>E97*J97</f>
        <v>0</v>
      </c>
      <c r="O97" s="259">
        <v>2</v>
      </c>
      <c r="AA97" s="232">
        <v>12</v>
      </c>
      <c r="AB97" s="232">
        <v>0</v>
      </c>
      <c r="AC97" s="232">
        <v>1</v>
      </c>
      <c r="AZ97" s="232">
        <v>1</v>
      </c>
      <c r="BA97" s="232">
        <f>IF(AZ97=1,G97,0)</f>
        <v>0</v>
      </c>
      <c r="BB97" s="232">
        <f>IF(AZ97=2,G97,0)</f>
        <v>0</v>
      </c>
      <c r="BC97" s="232">
        <f>IF(AZ97=3,G97,0)</f>
        <v>0</v>
      </c>
      <c r="BD97" s="232">
        <f>IF(AZ97=4,G97,0)</f>
        <v>0</v>
      </c>
      <c r="BE97" s="232">
        <f>IF(AZ97=5,G97,0)</f>
        <v>0</v>
      </c>
      <c r="CA97" s="259">
        <v>12</v>
      </c>
      <c r="CB97" s="259">
        <v>0</v>
      </c>
    </row>
    <row r="98" spans="1:80" x14ac:dyDescent="0.2">
      <c r="A98" s="268"/>
      <c r="B98" s="271"/>
      <c r="C98" s="328" t="s">
        <v>683</v>
      </c>
      <c r="D98" s="329"/>
      <c r="E98" s="272">
        <v>6</v>
      </c>
      <c r="F98" s="273"/>
      <c r="G98" s="274"/>
      <c r="H98" s="275"/>
      <c r="I98" s="269"/>
      <c r="J98" s="276"/>
      <c r="K98" s="269"/>
      <c r="M98" s="298">
        <v>4.3374999999999995</v>
      </c>
      <c r="O98" s="259"/>
    </row>
    <row r="99" spans="1:80" x14ac:dyDescent="0.2">
      <c r="A99" s="268"/>
      <c r="B99" s="271"/>
      <c r="C99" s="328" t="s">
        <v>684</v>
      </c>
      <c r="D99" s="329"/>
      <c r="E99" s="272">
        <v>6</v>
      </c>
      <c r="F99" s="273"/>
      <c r="G99" s="274"/>
      <c r="H99" s="275"/>
      <c r="I99" s="269"/>
      <c r="J99" s="276"/>
      <c r="K99" s="269"/>
      <c r="M99" s="298">
        <v>8.5458333333333325</v>
      </c>
      <c r="O99" s="259"/>
    </row>
    <row r="100" spans="1:80" x14ac:dyDescent="0.2">
      <c r="A100" s="260">
        <v>16</v>
      </c>
      <c r="B100" s="261" t="s">
        <v>195</v>
      </c>
      <c r="C100" s="262" t="s">
        <v>196</v>
      </c>
      <c r="D100" s="263" t="s">
        <v>197</v>
      </c>
      <c r="E100" s="264">
        <v>2</v>
      </c>
      <c r="F100" s="264">
        <v>0</v>
      </c>
      <c r="G100" s="265">
        <f>E100*F100</f>
        <v>0</v>
      </c>
      <c r="H100" s="266">
        <v>0</v>
      </c>
      <c r="I100" s="267">
        <f>E100*H100</f>
        <v>0</v>
      </c>
      <c r="J100" s="266"/>
      <c r="K100" s="267">
        <f>E100*J100</f>
        <v>0</v>
      </c>
      <c r="O100" s="259">
        <v>2</v>
      </c>
      <c r="AA100" s="232">
        <v>12</v>
      </c>
      <c r="AB100" s="232">
        <v>0</v>
      </c>
      <c r="AC100" s="232">
        <v>72</v>
      </c>
      <c r="AZ100" s="232">
        <v>1</v>
      </c>
      <c r="BA100" s="232">
        <f>IF(AZ100=1,G100,0)</f>
        <v>0</v>
      </c>
      <c r="BB100" s="232">
        <f>IF(AZ100=2,G100,0)</f>
        <v>0</v>
      </c>
      <c r="BC100" s="232">
        <f>IF(AZ100=3,G100,0)</f>
        <v>0</v>
      </c>
      <c r="BD100" s="232">
        <f>IF(AZ100=4,G100,0)</f>
        <v>0</v>
      </c>
      <c r="BE100" s="232">
        <f>IF(AZ100=5,G100,0)</f>
        <v>0</v>
      </c>
      <c r="CA100" s="259">
        <v>12</v>
      </c>
      <c r="CB100" s="259">
        <v>0</v>
      </c>
    </row>
    <row r="101" spans="1:80" x14ac:dyDescent="0.2">
      <c r="A101" s="268"/>
      <c r="B101" s="271"/>
      <c r="C101" s="328" t="s">
        <v>685</v>
      </c>
      <c r="D101" s="329"/>
      <c r="E101" s="272">
        <v>1</v>
      </c>
      <c r="F101" s="273"/>
      <c r="G101" s="274"/>
      <c r="H101" s="275"/>
      <c r="I101" s="269"/>
      <c r="J101" s="276"/>
      <c r="K101" s="269"/>
      <c r="M101" s="298">
        <v>4.4173611111111111</v>
      </c>
      <c r="O101" s="259"/>
    </row>
    <row r="102" spans="1:80" x14ac:dyDescent="0.2">
      <c r="A102" s="268"/>
      <c r="B102" s="271"/>
      <c r="C102" s="328" t="s">
        <v>686</v>
      </c>
      <c r="D102" s="329"/>
      <c r="E102" s="272">
        <v>1</v>
      </c>
      <c r="F102" s="273"/>
      <c r="G102" s="274"/>
      <c r="H102" s="275"/>
      <c r="I102" s="269"/>
      <c r="J102" s="276"/>
      <c r="K102" s="269"/>
      <c r="M102" s="298">
        <v>8.625694444444445</v>
      </c>
      <c r="O102" s="259"/>
    </row>
    <row r="103" spans="1:80" ht="22.5" x14ac:dyDescent="0.2">
      <c r="A103" s="260">
        <v>17</v>
      </c>
      <c r="B103" s="261" t="s">
        <v>195</v>
      </c>
      <c r="C103" s="262" t="s">
        <v>211</v>
      </c>
      <c r="D103" s="263" t="s">
        <v>197</v>
      </c>
      <c r="E103" s="264">
        <v>6</v>
      </c>
      <c r="F103" s="264">
        <v>0</v>
      </c>
      <c r="G103" s="265">
        <f>E103*F103</f>
        <v>0</v>
      </c>
      <c r="H103" s="266">
        <v>0</v>
      </c>
      <c r="I103" s="267">
        <f>E103*H103</f>
        <v>0</v>
      </c>
      <c r="J103" s="266"/>
      <c r="K103" s="267">
        <f>E103*J103</f>
        <v>0</v>
      </c>
      <c r="O103" s="259">
        <v>2</v>
      </c>
      <c r="AA103" s="232">
        <v>12</v>
      </c>
      <c r="AB103" s="232">
        <v>0</v>
      </c>
      <c r="AC103" s="232">
        <v>71</v>
      </c>
      <c r="AZ103" s="232">
        <v>1</v>
      </c>
      <c r="BA103" s="232">
        <f>IF(AZ103=1,G103,0)</f>
        <v>0</v>
      </c>
      <c r="BB103" s="232">
        <f>IF(AZ103=2,G103,0)</f>
        <v>0</v>
      </c>
      <c r="BC103" s="232">
        <f>IF(AZ103=3,G103,0)</f>
        <v>0</v>
      </c>
      <c r="BD103" s="232">
        <f>IF(AZ103=4,G103,0)</f>
        <v>0</v>
      </c>
      <c r="BE103" s="232">
        <f>IF(AZ103=5,G103,0)</f>
        <v>0</v>
      </c>
      <c r="CA103" s="259">
        <v>12</v>
      </c>
      <c r="CB103" s="259">
        <v>0</v>
      </c>
    </row>
    <row r="104" spans="1:80" x14ac:dyDescent="0.2">
      <c r="A104" s="268"/>
      <c r="B104" s="271"/>
      <c r="C104" s="328" t="s">
        <v>687</v>
      </c>
      <c r="D104" s="329"/>
      <c r="E104" s="272">
        <v>1</v>
      </c>
      <c r="F104" s="273"/>
      <c r="G104" s="274"/>
      <c r="H104" s="275"/>
      <c r="I104" s="269"/>
      <c r="J104" s="276"/>
      <c r="K104" s="269"/>
      <c r="M104" s="270" t="s">
        <v>687</v>
      </c>
      <c r="O104" s="259"/>
    </row>
    <row r="105" spans="1:80" x14ac:dyDescent="0.2">
      <c r="A105" s="268"/>
      <c r="B105" s="271"/>
      <c r="C105" s="328" t="s">
        <v>688</v>
      </c>
      <c r="D105" s="329"/>
      <c r="E105" s="272">
        <v>2</v>
      </c>
      <c r="F105" s="273"/>
      <c r="G105" s="274"/>
      <c r="H105" s="275"/>
      <c r="I105" s="269"/>
      <c r="J105" s="276"/>
      <c r="K105" s="269"/>
      <c r="M105" s="298">
        <v>4.4180555555555552</v>
      </c>
      <c r="O105" s="259"/>
    </row>
    <row r="106" spans="1:80" x14ac:dyDescent="0.2">
      <c r="A106" s="268"/>
      <c r="B106" s="271"/>
      <c r="C106" s="328" t="s">
        <v>689</v>
      </c>
      <c r="D106" s="329"/>
      <c r="E106" s="272">
        <v>1</v>
      </c>
      <c r="F106" s="273"/>
      <c r="G106" s="274"/>
      <c r="H106" s="275"/>
      <c r="I106" s="269"/>
      <c r="J106" s="276"/>
      <c r="K106" s="269"/>
      <c r="M106" s="270" t="s">
        <v>689</v>
      </c>
      <c r="O106" s="259"/>
    </row>
    <row r="107" spans="1:80" x14ac:dyDescent="0.2">
      <c r="A107" s="268"/>
      <c r="B107" s="271"/>
      <c r="C107" s="328" t="s">
        <v>690</v>
      </c>
      <c r="D107" s="329"/>
      <c r="E107" s="272">
        <v>2</v>
      </c>
      <c r="F107" s="273"/>
      <c r="G107" s="274"/>
      <c r="H107" s="275"/>
      <c r="I107" s="269"/>
      <c r="J107" s="276"/>
      <c r="K107" s="269"/>
      <c r="M107" s="298">
        <v>8.6263888888888882</v>
      </c>
      <c r="O107" s="259"/>
    </row>
    <row r="108" spans="1:80" ht="22.5" x14ac:dyDescent="0.2">
      <c r="A108" s="260">
        <v>18</v>
      </c>
      <c r="B108" s="261" t="s">
        <v>195</v>
      </c>
      <c r="C108" s="262" t="s">
        <v>691</v>
      </c>
      <c r="D108" s="263" t="s">
        <v>197</v>
      </c>
      <c r="E108" s="264">
        <v>8</v>
      </c>
      <c r="F108" s="264">
        <v>0</v>
      </c>
      <c r="G108" s="265">
        <f>E108*F108</f>
        <v>0</v>
      </c>
      <c r="H108" s="266">
        <v>0</v>
      </c>
      <c r="I108" s="267">
        <f>E108*H108</f>
        <v>0</v>
      </c>
      <c r="J108" s="266"/>
      <c r="K108" s="267">
        <f>E108*J108</f>
        <v>0</v>
      </c>
      <c r="O108" s="259">
        <v>2</v>
      </c>
      <c r="AA108" s="232">
        <v>12</v>
      </c>
      <c r="AB108" s="232">
        <v>0</v>
      </c>
      <c r="AC108" s="232">
        <v>73</v>
      </c>
      <c r="AZ108" s="232">
        <v>1</v>
      </c>
      <c r="BA108" s="232">
        <f>IF(AZ108=1,G108,0)</f>
        <v>0</v>
      </c>
      <c r="BB108" s="232">
        <f>IF(AZ108=2,G108,0)</f>
        <v>0</v>
      </c>
      <c r="BC108" s="232">
        <f>IF(AZ108=3,G108,0)</f>
        <v>0</v>
      </c>
      <c r="BD108" s="232">
        <f>IF(AZ108=4,G108,0)</f>
        <v>0</v>
      </c>
      <c r="BE108" s="232">
        <f>IF(AZ108=5,G108,0)</f>
        <v>0</v>
      </c>
      <c r="CA108" s="259">
        <v>12</v>
      </c>
      <c r="CB108" s="259">
        <v>0</v>
      </c>
    </row>
    <row r="109" spans="1:80" x14ac:dyDescent="0.2">
      <c r="A109" s="268"/>
      <c r="B109" s="271"/>
      <c r="C109" s="328" t="s">
        <v>692</v>
      </c>
      <c r="D109" s="329"/>
      <c r="E109" s="272">
        <v>4</v>
      </c>
      <c r="F109" s="273"/>
      <c r="G109" s="274"/>
      <c r="H109" s="275"/>
      <c r="I109" s="269"/>
      <c r="J109" s="276"/>
      <c r="K109" s="269"/>
      <c r="M109" s="298">
        <v>4.4194444444444443</v>
      </c>
      <c r="O109" s="259"/>
    </row>
    <row r="110" spans="1:80" x14ac:dyDescent="0.2">
      <c r="A110" s="268"/>
      <c r="B110" s="271"/>
      <c r="C110" s="328" t="s">
        <v>693</v>
      </c>
      <c r="D110" s="329"/>
      <c r="E110" s="272">
        <v>4</v>
      </c>
      <c r="F110" s="273"/>
      <c r="G110" s="274"/>
      <c r="H110" s="275"/>
      <c r="I110" s="269"/>
      <c r="J110" s="276"/>
      <c r="K110" s="269"/>
      <c r="M110" s="298">
        <v>8.6277777777777782</v>
      </c>
      <c r="O110" s="259"/>
    </row>
    <row r="111" spans="1:80" x14ac:dyDescent="0.2">
      <c r="A111" s="260">
        <v>19</v>
      </c>
      <c r="B111" s="261" t="s">
        <v>195</v>
      </c>
      <c r="C111" s="262" t="s">
        <v>204</v>
      </c>
      <c r="D111" s="263" t="s">
        <v>197</v>
      </c>
      <c r="E111" s="264">
        <v>6</v>
      </c>
      <c r="F111" s="264">
        <v>0</v>
      </c>
      <c r="G111" s="265">
        <f>E111*F111</f>
        <v>0</v>
      </c>
      <c r="H111" s="266">
        <v>0</v>
      </c>
      <c r="I111" s="267">
        <f>E111*H111</f>
        <v>0</v>
      </c>
      <c r="J111" s="266"/>
      <c r="K111" s="267">
        <f>E111*J111</f>
        <v>0</v>
      </c>
      <c r="O111" s="259">
        <v>2</v>
      </c>
      <c r="AA111" s="232">
        <v>12</v>
      </c>
      <c r="AB111" s="232">
        <v>0</v>
      </c>
      <c r="AC111" s="232">
        <v>10</v>
      </c>
      <c r="AZ111" s="232">
        <v>1</v>
      </c>
      <c r="BA111" s="232">
        <f>IF(AZ111=1,G111,0)</f>
        <v>0</v>
      </c>
      <c r="BB111" s="232">
        <f>IF(AZ111=2,G111,0)</f>
        <v>0</v>
      </c>
      <c r="BC111" s="232">
        <f>IF(AZ111=3,G111,0)</f>
        <v>0</v>
      </c>
      <c r="BD111" s="232">
        <f>IF(AZ111=4,G111,0)</f>
        <v>0</v>
      </c>
      <c r="BE111" s="232">
        <f>IF(AZ111=5,G111,0)</f>
        <v>0</v>
      </c>
      <c r="CA111" s="259">
        <v>12</v>
      </c>
      <c r="CB111" s="259">
        <v>0</v>
      </c>
    </row>
    <row r="112" spans="1:80" x14ac:dyDescent="0.2">
      <c r="A112" s="268"/>
      <c r="B112" s="271"/>
      <c r="C112" s="328" t="s">
        <v>694</v>
      </c>
      <c r="D112" s="329"/>
      <c r="E112" s="272">
        <v>2</v>
      </c>
      <c r="F112" s="273"/>
      <c r="G112" s="274"/>
      <c r="H112" s="275"/>
      <c r="I112" s="269"/>
      <c r="J112" s="276"/>
      <c r="K112" s="269"/>
      <c r="M112" s="298">
        <v>4.3347222222222221</v>
      </c>
      <c r="O112" s="259"/>
    </row>
    <row r="113" spans="1:80" x14ac:dyDescent="0.2">
      <c r="A113" s="268"/>
      <c r="B113" s="271"/>
      <c r="C113" s="328" t="s">
        <v>695</v>
      </c>
      <c r="D113" s="329"/>
      <c r="E113" s="272">
        <v>1</v>
      </c>
      <c r="F113" s="273"/>
      <c r="G113" s="274"/>
      <c r="H113" s="275"/>
      <c r="I113" s="269"/>
      <c r="J113" s="276"/>
      <c r="K113" s="269"/>
      <c r="M113" s="298">
        <v>4.3756944444444441</v>
      </c>
      <c r="O113" s="259"/>
    </row>
    <row r="114" spans="1:80" x14ac:dyDescent="0.2">
      <c r="A114" s="268"/>
      <c r="B114" s="271"/>
      <c r="C114" s="328" t="s">
        <v>696</v>
      </c>
      <c r="D114" s="329"/>
      <c r="E114" s="272">
        <v>2</v>
      </c>
      <c r="F114" s="273"/>
      <c r="G114" s="274"/>
      <c r="H114" s="275"/>
      <c r="I114" s="269"/>
      <c r="J114" s="276"/>
      <c r="K114" s="269"/>
      <c r="M114" s="298">
        <v>8.5430555555555561</v>
      </c>
      <c r="O114" s="259"/>
    </row>
    <row r="115" spans="1:80" x14ac:dyDescent="0.2">
      <c r="A115" s="268"/>
      <c r="B115" s="271"/>
      <c r="C115" s="328" t="s">
        <v>697</v>
      </c>
      <c r="D115" s="329"/>
      <c r="E115" s="272">
        <v>1</v>
      </c>
      <c r="F115" s="273"/>
      <c r="G115" s="274"/>
      <c r="H115" s="275"/>
      <c r="I115" s="269"/>
      <c r="J115" s="276"/>
      <c r="K115" s="269"/>
      <c r="M115" s="298">
        <v>8.5840277777777789</v>
      </c>
      <c r="O115" s="259"/>
    </row>
    <row r="116" spans="1:80" ht="22.5" x14ac:dyDescent="0.2">
      <c r="A116" s="260">
        <v>20</v>
      </c>
      <c r="B116" s="261" t="s">
        <v>195</v>
      </c>
      <c r="C116" s="262" t="s">
        <v>698</v>
      </c>
      <c r="D116" s="263" t="s">
        <v>113</v>
      </c>
      <c r="E116" s="264">
        <v>4</v>
      </c>
      <c r="F116" s="264">
        <v>0</v>
      </c>
      <c r="G116" s="265">
        <f>E116*F116</f>
        <v>0</v>
      </c>
      <c r="H116" s="266">
        <v>0</v>
      </c>
      <c r="I116" s="267">
        <f>E116*H116</f>
        <v>0</v>
      </c>
      <c r="J116" s="266"/>
      <c r="K116" s="267">
        <f>E116*J116</f>
        <v>0</v>
      </c>
      <c r="O116" s="259">
        <v>2</v>
      </c>
      <c r="AA116" s="232">
        <v>12</v>
      </c>
      <c r="AB116" s="232">
        <v>0</v>
      </c>
      <c r="AC116" s="232">
        <v>9</v>
      </c>
      <c r="AZ116" s="232">
        <v>1</v>
      </c>
      <c r="BA116" s="232">
        <f>IF(AZ116=1,G116,0)</f>
        <v>0</v>
      </c>
      <c r="BB116" s="232">
        <f>IF(AZ116=2,G116,0)</f>
        <v>0</v>
      </c>
      <c r="BC116" s="232">
        <f>IF(AZ116=3,G116,0)</f>
        <v>0</v>
      </c>
      <c r="BD116" s="232">
        <f>IF(AZ116=4,G116,0)</f>
        <v>0</v>
      </c>
      <c r="BE116" s="232">
        <f>IF(AZ116=5,G116,0)</f>
        <v>0</v>
      </c>
      <c r="CA116" s="259">
        <v>12</v>
      </c>
      <c r="CB116" s="259">
        <v>0</v>
      </c>
    </row>
    <row r="117" spans="1:80" x14ac:dyDescent="0.2">
      <c r="A117" s="268"/>
      <c r="B117" s="271"/>
      <c r="C117" s="328" t="s">
        <v>699</v>
      </c>
      <c r="D117" s="329"/>
      <c r="E117" s="272">
        <v>2</v>
      </c>
      <c r="F117" s="273"/>
      <c r="G117" s="274"/>
      <c r="H117" s="275"/>
      <c r="I117" s="269"/>
      <c r="J117" s="276"/>
      <c r="K117" s="269"/>
      <c r="M117" s="270" t="s">
        <v>699</v>
      </c>
      <c r="O117" s="259"/>
    </row>
    <row r="118" spans="1:80" x14ac:dyDescent="0.2">
      <c r="A118" s="268"/>
      <c r="B118" s="271"/>
      <c r="C118" s="328" t="s">
        <v>700</v>
      </c>
      <c r="D118" s="329"/>
      <c r="E118" s="272">
        <v>2</v>
      </c>
      <c r="F118" s="273"/>
      <c r="G118" s="274"/>
      <c r="H118" s="275"/>
      <c r="I118" s="269"/>
      <c r="J118" s="276"/>
      <c r="K118" s="269"/>
      <c r="M118" s="270" t="s">
        <v>700</v>
      </c>
      <c r="O118" s="259"/>
    </row>
    <row r="119" spans="1:80" x14ac:dyDescent="0.2">
      <c r="A119" s="260">
        <v>21</v>
      </c>
      <c r="B119" s="261" t="s">
        <v>195</v>
      </c>
      <c r="C119" s="262" t="s">
        <v>217</v>
      </c>
      <c r="D119" s="263" t="s">
        <v>197</v>
      </c>
      <c r="E119" s="264">
        <v>12</v>
      </c>
      <c r="F119" s="264">
        <v>0</v>
      </c>
      <c r="G119" s="265">
        <f>E119*F119</f>
        <v>0</v>
      </c>
      <c r="H119" s="266">
        <v>0</v>
      </c>
      <c r="I119" s="267">
        <f>E119*H119</f>
        <v>0</v>
      </c>
      <c r="J119" s="266"/>
      <c r="K119" s="267">
        <f>E119*J119</f>
        <v>0</v>
      </c>
      <c r="O119" s="259">
        <v>2</v>
      </c>
      <c r="AA119" s="232">
        <v>12</v>
      </c>
      <c r="AB119" s="232">
        <v>0</v>
      </c>
      <c r="AC119" s="232">
        <v>7</v>
      </c>
      <c r="AZ119" s="232">
        <v>1</v>
      </c>
      <c r="BA119" s="232">
        <f>IF(AZ119=1,G119,0)</f>
        <v>0</v>
      </c>
      <c r="BB119" s="232">
        <f>IF(AZ119=2,G119,0)</f>
        <v>0</v>
      </c>
      <c r="BC119" s="232">
        <f>IF(AZ119=3,G119,0)</f>
        <v>0</v>
      </c>
      <c r="BD119" s="232">
        <f>IF(AZ119=4,G119,0)</f>
        <v>0</v>
      </c>
      <c r="BE119" s="232">
        <f>IF(AZ119=5,G119,0)</f>
        <v>0</v>
      </c>
      <c r="CA119" s="259">
        <v>12</v>
      </c>
      <c r="CB119" s="259">
        <v>0</v>
      </c>
    </row>
    <row r="120" spans="1:80" ht="22.5" x14ac:dyDescent="0.2">
      <c r="A120" s="260">
        <v>22</v>
      </c>
      <c r="B120" s="261" t="s">
        <v>195</v>
      </c>
      <c r="C120" s="262" t="s">
        <v>203</v>
      </c>
      <c r="D120" s="263" t="s">
        <v>12</v>
      </c>
      <c r="E120" s="264">
        <v>5</v>
      </c>
      <c r="F120" s="264">
        <v>0</v>
      </c>
      <c r="G120" s="265">
        <f>E120*F120</f>
        <v>0</v>
      </c>
      <c r="H120" s="266">
        <v>0</v>
      </c>
      <c r="I120" s="267">
        <f>E120*H120</f>
        <v>0</v>
      </c>
      <c r="J120" s="266"/>
      <c r="K120" s="267">
        <f>E120*J120</f>
        <v>0</v>
      </c>
      <c r="O120" s="259">
        <v>2</v>
      </c>
      <c r="AA120" s="232">
        <v>12</v>
      </c>
      <c r="AB120" s="232">
        <v>0</v>
      </c>
      <c r="AC120" s="232">
        <v>2</v>
      </c>
      <c r="AZ120" s="232">
        <v>1</v>
      </c>
      <c r="BA120" s="232">
        <f>IF(AZ120=1,G120,0)</f>
        <v>0</v>
      </c>
      <c r="BB120" s="232">
        <f>IF(AZ120=2,G120,0)</f>
        <v>0</v>
      </c>
      <c r="BC120" s="232">
        <f>IF(AZ120=3,G120,0)</f>
        <v>0</v>
      </c>
      <c r="BD120" s="232">
        <f>IF(AZ120=4,G120,0)</f>
        <v>0</v>
      </c>
      <c r="BE120" s="232">
        <f>IF(AZ120=5,G120,0)</f>
        <v>0</v>
      </c>
      <c r="CA120" s="259">
        <v>12</v>
      </c>
      <c r="CB120" s="259">
        <v>0</v>
      </c>
    </row>
    <row r="121" spans="1:80" ht="22.5" x14ac:dyDescent="0.2">
      <c r="A121" s="260">
        <v>23</v>
      </c>
      <c r="B121" s="261" t="s">
        <v>195</v>
      </c>
      <c r="C121" s="262" t="s">
        <v>208</v>
      </c>
      <c r="D121" s="263" t="s">
        <v>197</v>
      </c>
      <c r="E121" s="264">
        <v>4</v>
      </c>
      <c r="F121" s="264">
        <v>0</v>
      </c>
      <c r="G121" s="265">
        <f>E121*F121</f>
        <v>0</v>
      </c>
      <c r="H121" s="266">
        <v>0</v>
      </c>
      <c r="I121" s="267">
        <f>E121*H121</f>
        <v>0</v>
      </c>
      <c r="J121" s="266"/>
      <c r="K121" s="267">
        <f>E121*J121</f>
        <v>0</v>
      </c>
      <c r="O121" s="259">
        <v>2</v>
      </c>
      <c r="AA121" s="232">
        <v>12</v>
      </c>
      <c r="AB121" s="232">
        <v>0</v>
      </c>
      <c r="AC121" s="232">
        <v>5</v>
      </c>
      <c r="AZ121" s="232">
        <v>1</v>
      </c>
      <c r="BA121" s="232">
        <f>IF(AZ121=1,G121,0)</f>
        <v>0</v>
      </c>
      <c r="BB121" s="232">
        <f>IF(AZ121=2,G121,0)</f>
        <v>0</v>
      </c>
      <c r="BC121" s="232">
        <f>IF(AZ121=3,G121,0)</f>
        <v>0</v>
      </c>
      <c r="BD121" s="232">
        <f>IF(AZ121=4,G121,0)</f>
        <v>0</v>
      </c>
      <c r="BE121" s="232">
        <f>IF(AZ121=5,G121,0)</f>
        <v>0</v>
      </c>
      <c r="CA121" s="259">
        <v>12</v>
      </c>
      <c r="CB121" s="259">
        <v>0</v>
      </c>
    </row>
    <row r="122" spans="1:80" x14ac:dyDescent="0.2">
      <c r="A122" s="268"/>
      <c r="B122" s="271"/>
      <c r="C122" s="328" t="s">
        <v>694</v>
      </c>
      <c r="D122" s="329"/>
      <c r="E122" s="272">
        <v>2</v>
      </c>
      <c r="F122" s="273"/>
      <c r="G122" s="274"/>
      <c r="H122" s="275"/>
      <c r="I122" s="269"/>
      <c r="J122" s="276"/>
      <c r="K122" s="269"/>
      <c r="M122" s="298">
        <v>4.3347222222222221</v>
      </c>
      <c r="O122" s="259"/>
    </row>
    <row r="123" spans="1:80" x14ac:dyDescent="0.2">
      <c r="A123" s="268"/>
      <c r="B123" s="271"/>
      <c r="C123" s="328" t="s">
        <v>696</v>
      </c>
      <c r="D123" s="329"/>
      <c r="E123" s="272">
        <v>2</v>
      </c>
      <c r="F123" s="273"/>
      <c r="G123" s="274"/>
      <c r="H123" s="275"/>
      <c r="I123" s="269"/>
      <c r="J123" s="276"/>
      <c r="K123" s="269"/>
      <c r="M123" s="298">
        <v>8.5430555555555561</v>
      </c>
      <c r="O123" s="259"/>
    </row>
    <row r="124" spans="1:80" x14ac:dyDescent="0.2">
      <c r="A124" s="260">
        <v>24</v>
      </c>
      <c r="B124" s="261" t="s">
        <v>195</v>
      </c>
      <c r="C124" s="262" t="s">
        <v>209</v>
      </c>
      <c r="D124" s="263" t="s">
        <v>197</v>
      </c>
      <c r="E124" s="264">
        <v>4</v>
      </c>
      <c r="F124" s="264">
        <v>0</v>
      </c>
      <c r="G124" s="265">
        <f>E124*F124</f>
        <v>0</v>
      </c>
      <c r="H124" s="266">
        <v>0</v>
      </c>
      <c r="I124" s="267">
        <f>E124*H124</f>
        <v>0</v>
      </c>
      <c r="J124" s="266"/>
      <c r="K124" s="267">
        <f>E124*J124</f>
        <v>0</v>
      </c>
      <c r="O124" s="259">
        <v>2</v>
      </c>
      <c r="AA124" s="232">
        <v>12</v>
      </c>
      <c r="AB124" s="232">
        <v>0</v>
      </c>
      <c r="AC124" s="232">
        <v>6</v>
      </c>
      <c r="AZ124" s="232">
        <v>1</v>
      </c>
      <c r="BA124" s="232">
        <f>IF(AZ124=1,G124,0)</f>
        <v>0</v>
      </c>
      <c r="BB124" s="232">
        <f>IF(AZ124=2,G124,0)</f>
        <v>0</v>
      </c>
      <c r="BC124" s="232">
        <f>IF(AZ124=3,G124,0)</f>
        <v>0</v>
      </c>
      <c r="BD124" s="232">
        <f>IF(AZ124=4,G124,0)</f>
        <v>0</v>
      </c>
      <c r="BE124" s="232">
        <f>IF(AZ124=5,G124,0)</f>
        <v>0</v>
      </c>
      <c r="CA124" s="259">
        <v>12</v>
      </c>
      <c r="CB124" s="259">
        <v>0</v>
      </c>
    </row>
    <row r="125" spans="1:80" x14ac:dyDescent="0.2">
      <c r="A125" s="268"/>
      <c r="B125" s="271"/>
      <c r="C125" s="328" t="s">
        <v>701</v>
      </c>
      <c r="D125" s="329"/>
      <c r="E125" s="272">
        <v>2</v>
      </c>
      <c r="F125" s="273"/>
      <c r="G125" s="274"/>
      <c r="H125" s="275"/>
      <c r="I125" s="269"/>
      <c r="J125" s="276"/>
      <c r="K125" s="269"/>
      <c r="M125" s="270" t="s">
        <v>701</v>
      </c>
      <c r="O125" s="259"/>
    </row>
    <row r="126" spans="1:80" x14ac:dyDescent="0.2">
      <c r="A126" s="268"/>
      <c r="B126" s="271"/>
      <c r="C126" s="328" t="s">
        <v>702</v>
      </c>
      <c r="D126" s="329"/>
      <c r="E126" s="272">
        <v>2</v>
      </c>
      <c r="F126" s="273"/>
      <c r="G126" s="274"/>
      <c r="H126" s="275"/>
      <c r="I126" s="269"/>
      <c r="J126" s="276"/>
      <c r="K126" s="269"/>
      <c r="M126" s="270" t="s">
        <v>702</v>
      </c>
      <c r="O126" s="259"/>
    </row>
    <row r="127" spans="1:80" x14ac:dyDescent="0.2">
      <c r="A127" s="277"/>
      <c r="B127" s="278" t="s">
        <v>99</v>
      </c>
      <c r="C127" s="279" t="s">
        <v>188</v>
      </c>
      <c r="D127" s="280"/>
      <c r="E127" s="281"/>
      <c r="F127" s="282"/>
      <c r="G127" s="283">
        <f>SUM(G89:G126)</f>
        <v>0</v>
      </c>
      <c r="H127" s="284"/>
      <c r="I127" s="285">
        <f>SUM(I89:I126)</f>
        <v>2.1284000000000003E-3</v>
      </c>
      <c r="J127" s="284"/>
      <c r="K127" s="285">
        <f>SUM(K89:K126)</f>
        <v>0</v>
      </c>
      <c r="O127" s="259">
        <v>4</v>
      </c>
      <c r="BA127" s="286">
        <f>SUM(BA89:BA126)</f>
        <v>0</v>
      </c>
      <c r="BB127" s="286">
        <f>SUM(BB89:BB126)</f>
        <v>0</v>
      </c>
      <c r="BC127" s="286">
        <f>SUM(BC89:BC126)</f>
        <v>0</v>
      </c>
      <c r="BD127" s="286">
        <f>SUM(BD89:BD126)</f>
        <v>0</v>
      </c>
      <c r="BE127" s="286">
        <f>SUM(BE89:BE126)</f>
        <v>0</v>
      </c>
    </row>
    <row r="128" spans="1:80" x14ac:dyDescent="0.2">
      <c r="A128" s="249" t="s">
        <v>97</v>
      </c>
      <c r="B128" s="250" t="s">
        <v>218</v>
      </c>
      <c r="C128" s="251" t="s">
        <v>219</v>
      </c>
      <c r="D128" s="252"/>
      <c r="E128" s="253"/>
      <c r="F128" s="253"/>
      <c r="G128" s="254"/>
      <c r="H128" s="255"/>
      <c r="I128" s="256"/>
      <c r="J128" s="257"/>
      <c r="K128" s="258"/>
      <c r="O128" s="259">
        <v>1</v>
      </c>
    </row>
    <row r="129" spans="1:80" x14ac:dyDescent="0.2">
      <c r="A129" s="260">
        <v>25</v>
      </c>
      <c r="B129" s="261" t="s">
        <v>221</v>
      </c>
      <c r="C129" s="262" t="s">
        <v>222</v>
      </c>
      <c r="D129" s="263" t="s">
        <v>113</v>
      </c>
      <c r="E129" s="264">
        <v>1.84</v>
      </c>
      <c r="F129" s="264">
        <v>0</v>
      </c>
      <c r="G129" s="265">
        <f>E129*F129</f>
        <v>0</v>
      </c>
      <c r="H129" s="266">
        <v>6.7000000000000002E-4</v>
      </c>
      <c r="I129" s="267">
        <f>E129*H129</f>
        <v>1.2328E-3</v>
      </c>
      <c r="J129" s="266">
        <v>-0.13100000000000001</v>
      </c>
      <c r="K129" s="267">
        <f>E129*J129</f>
        <v>-0.24104000000000003</v>
      </c>
      <c r="O129" s="259">
        <v>2</v>
      </c>
      <c r="AA129" s="232">
        <v>1</v>
      </c>
      <c r="AB129" s="232">
        <v>1</v>
      </c>
      <c r="AC129" s="232">
        <v>1</v>
      </c>
      <c r="AZ129" s="232">
        <v>1</v>
      </c>
      <c r="BA129" s="232">
        <f>IF(AZ129=1,G129,0)</f>
        <v>0</v>
      </c>
      <c r="BB129" s="232">
        <f>IF(AZ129=2,G129,0)</f>
        <v>0</v>
      </c>
      <c r="BC129" s="232">
        <f>IF(AZ129=3,G129,0)</f>
        <v>0</v>
      </c>
      <c r="BD129" s="232">
        <f>IF(AZ129=4,G129,0)</f>
        <v>0</v>
      </c>
      <c r="BE129" s="232">
        <f>IF(AZ129=5,G129,0)</f>
        <v>0</v>
      </c>
      <c r="CA129" s="259">
        <v>1</v>
      </c>
      <c r="CB129" s="259">
        <v>1</v>
      </c>
    </row>
    <row r="130" spans="1:80" x14ac:dyDescent="0.2">
      <c r="A130" s="268"/>
      <c r="B130" s="271"/>
      <c r="C130" s="328" t="s">
        <v>624</v>
      </c>
      <c r="D130" s="329"/>
      <c r="E130" s="272">
        <v>0.92</v>
      </c>
      <c r="F130" s="273"/>
      <c r="G130" s="274"/>
      <c r="H130" s="275"/>
      <c r="I130" s="269"/>
      <c r="J130" s="276"/>
      <c r="K130" s="269"/>
      <c r="M130" s="270" t="s">
        <v>624</v>
      </c>
      <c r="O130" s="259"/>
    </row>
    <row r="131" spans="1:80" x14ac:dyDescent="0.2">
      <c r="A131" s="268"/>
      <c r="B131" s="271"/>
      <c r="C131" s="328" t="s">
        <v>625</v>
      </c>
      <c r="D131" s="329"/>
      <c r="E131" s="272">
        <v>0.92</v>
      </c>
      <c r="F131" s="273"/>
      <c r="G131" s="274"/>
      <c r="H131" s="275"/>
      <c r="I131" s="269"/>
      <c r="J131" s="276"/>
      <c r="K131" s="269"/>
      <c r="M131" s="270" t="s">
        <v>625</v>
      </c>
      <c r="O131" s="259"/>
    </row>
    <row r="132" spans="1:80" x14ac:dyDescent="0.2">
      <c r="A132" s="260">
        <v>26</v>
      </c>
      <c r="B132" s="261" t="s">
        <v>224</v>
      </c>
      <c r="C132" s="262" t="s">
        <v>225</v>
      </c>
      <c r="D132" s="263" t="s">
        <v>113</v>
      </c>
      <c r="E132" s="264">
        <v>4.8639999999999999</v>
      </c>
      <c r="F132" s="264">
        <v>0</v>
      </c>
      <c r="G132" s="265">
        <f>E132*F132</f>
        <v>0</v>
      </c>
      <c r="H132" s="266">
        <v>6.7000000000000002E-4</v>
      </c>
      <c r="I132" s="267">
        <f>E132*H132</f>
        <v>3.25888E-3</v>
      </c>
      <c r="J132" s="266">
        <v>-0.26100000000000001</v>
      </c>
      <c r="K132" s="267">
        <f>E132*J132</f>
        <v>-1.269504</v>
      </c>
      <c r="O132" s="259">
        <v>2</v>
      </c>
      <c r="AA132" s="232">
        <v>1</v>
      </c>
      <c r="AB132" s="232">
        <v>1</v>
      </c>
      <c r="AC132" s="232">
        <v>1</v>
      </c>
      <c r="AZ132" s="232">
        <v>1</v>
      </c>
      <c r="BA132" s="232">
        <f>IF(AZ132=1,G132,0)</f>
        <v>0</v>
      </c>
      <c r="BB132" s="232">
        <f>IF(AZ132=2,G132,0)</f>
        <v>0</v>
      </c>
      <c r="BC132" s="232">
        <f>IF(AZ132=3,G132,0)</f>
        <v>0</v>
      </c>
      <c r="BD132" s="232">
        <f>IF(AZ132=4,G132,0)</f>
        <v>0</v>
      </c>
      <c r="BE132" s="232">
        <f>IF(AZ132=5,G132,0)</f>
        <v>0</v>
      </c>
      <c r="CA132" s="259">
        <v>1</v>
      </c>
      <c r="CB132" s="259">
        <v>1</v>
      </c>
    </row>
    <row r="133" spans="1:80" x14ac:dyDescent="0.2">
      <c r="A133" s="268"/>
      <c r="B133" s="271"/>
      <c r="C133" s="328" t="s">
        <v>626</v>
      </c>
      <c r="D133" s="329"/>
      <c r="E133" s="272">
        <v>2.44</v>
      </c>
      <c r="F133" s="273"/>
      <c r="G133" s="274"/>
      <c r="H133" s="275"/>
      <c r="I133" s="269"/>
      <c r="J133" s="276"/>
      <c r="K133" s="269"/>
      <c r="M133" s="270" t="s">
        <v>626</v>
      </c>
      <c r="O133" s="259"/>
    </row>
    <row r="134" spans="1:80" x14ac:dyDescent="0.2">
      <c r="A134" s="268"/>
      <c r="B134" s="271"/>
      <c r="C134" s="328" t="s">
        <v>627</v>
      </c>
      <c r="D134" s="329"/>
      <c r="E134" s="272">
        <v>2.4239999999999999</v>
      </c>
      <c r="F134" s="273"/>
      <c r="G134" s="274"/>
      <c r="H134" s="275"/>
      <c r="I134" s="269"/>
      <c r="J134" s="276"/>
      <c r="K134" s="269"/>
      <c r="M134" s="270" t="s">
        <v>627</v>
      </c>
      <c r="O134" s="259"/>
    </row>
    <row r="135" spans="1:80" ht="22.5" x14ac:dyDescent="0.2">
      <c r="A135" s="260">
        <v>27</v>
      </c>
      <c r="B135" s="261" t="s">
        <v>227</v>
      </c>
      <c r="C135" s="262" t="s">
        <v>228</v>
      </c>
      <c r="D135" s="263" t="s">
        <v>173</v>
      </c>
      <c r="E135" s="264">
        <v>0.35199999999999998</v>
      </c>
      <c r="F135" s="264">
        <v>0</v>
      </c>
      <c r="G135" s="265">
        <f>E135*F135</f>
        <v>0</v>
      </c>
      <c r="H135" s="266">
        <v>0</v>
      </c>
      <c r="I135" s="267">
        <f>E135*H135</f>
        <v>0</v>
      </c>
      <c r="J135" s="266">
        <v>-2.2000000000000002</v>
      </c>
      <c r="K135" s="267">
        <f>E135*J135</f>
        <v>-0.77439999999999998</v>
      </c>
      <c r="O135" s="259">
        <v>2</v>
      </c>
      <c r="AA135" s="232">
        <v>1</v>
      </c>
      <c r="AB135" s="232">
        <v>1</v>
      </c>
      <c r="AC135" s="232">
        <v>1</v>
      </c>
      <c r="AZ135" s="232">
        <v>1</v>
      </c>
      <c r="BA135" s="232">
        <f>IF(AZ135=1,G135,0)</f>
        <v>0</v>
      </c>
      <c r="BB135" s="232">
        <f>IF(AZ135=2,G135,0)</f>
        <v>0</v>
      </c>
      <c r="BC135" s="232">
        <f>IF(AZ135=3,G135,0)</f>
        <v>0</v>
      </c>
      <c r="BD135" s="232">
        <f>IF(AZ135=4,G135,0)</f>
        <v>0</v>
      </c>
      <c r="BE135" s="232">
        <f>IF(AZ135=5,G135,0)</f>
        <v>0</v>
      </c>
      <c r="CA135" s="259">
        <v>1</v>
      </c>
      <c r="CB135" s="259">
        <v>1</v>
      </c>
    </row>
    <row r="136" spans="1:80" x14ac:dyDescent="0.2">
      <c r="A136" s="268"/>
      <c r="B136" s="271"/>
      <c r="C136" s="328" t="s">
        <v>703</v>
      </c>
      <c r="D136" s="329"/>
      <c r="E136" s="272">
        <v>0.16</v>
      </c>
      <c r="F136" s="273"/>
      <c r="G136" s="274"/>
      <c r="H136" s="275"/>
      <c r="I136" s="269"/>
      <c r="J136" s="276"/>
      <c r="K136" s="269"/>
      <c r="M136" s="270" t="s">
        <v>703</v>
      </c>
      <c r="O136" s="259"/>
    </row>
    <row r="137" spans="1:80" x14ac:dyDescent="0.2">
      <c r="A137" s="268"/>
      <c r="B137" s="271"/>
      <c r="C137" s="328" t="s">
        <v>704</v>
      </c>
      <c r="D137" s="329"/>
      <c r="E137" s="272">
        <v>0.192</v>
      </c>
      <c r="F137" s="273"/>
      <c r="G137" s="274"/>
      <c r="H137" s="275"/>
      <c r="I137" s="269"/>
      <c r="J137" s="276"/>
      <c r="K137" s="269"/>
      <c r="M137" s="270" t="s">
        <v>704</v>
      </c>
      <c r="O137" s="259"/>
    </row>
    <row r="138" spans="1:80" x14ac:dyDescent="0.2">
      <c r="A138" s="260">
        <v>28</v>
      </c>
      <c r="B138" s="261" t="s">
        <v>230</v>
      </c>
      <c r="C138" s="262" t="s">
        <v>231</v>
      </c>
      <c r="D138" s="263" t="s">
        <v>113</v>
      </c>
      <c r="E138" s="264">
        <v>53.21</v>
      </c>
      <c r="F138" s="264">
        <v>0</v>
      </c>
      <c r="G138" s="265">
        <f>E138*F138</f>
        <v>0</v>
      </c>
      <c r="H138" s="266">
        <v>0</v>
      </c>
      <c r="I138" s="267">
        <f>E138*H138</f>
        <v>0</v>
      </c>
      <c r="J138" s="266">
        <v>-1.75E-3</v>
      </c>
      <c r="K138" s="267">
        <f>E138*J138</f>
        <v>-9.3117500000000006E-2</v>
      </c>
      <c r="O138" s="259">
        <v>2</v>
      </c>
      <c r="AA138" s="232">
        <v>1</v>
      </c>
      <c r="AB138" s="232">
        <v>1</v>
      </c>
      <c r="AC138" s="232">
        <v>1</v>
      </c>
      <c r="AZ138" s="232">
        <v>1</v>
      </c>
      <c r="BA138" s="232">
        <f>IF(AZ138=1,G138,0)</f>
        <v>0</v>
      </c>
      <c r="BB138" s="232">
        <f>IF(AZ138=2,G138,0)</f>
        <v>0</v>
      </c>
      <c r="BC138" s="232">
        <f>IF(AZ138=3,G138,0)</f>
        <v>0</v>
      </c>
      <c r="BD138" s="232">
        <f>IF(AZ138=4,G138,0)</f>
        <v>0</v>
      </c>
      <c r="BE138" s="232">
        <f>IF(AZ138=5,G138,0)</f>
        <v>0</v>
      </c>
      <c r="CA138" s="259">
        <v>1</v>
      </c>
      <c r="CB138" s="259">
        <v>1</v>
      </c>
    </row>
    <row r="139" spans="1:80" x14ac:dyDescent="0.2">
      <c r="A139" s="268"/>
      <c r="B139" s="271"/>
      <c r="C139" s="328" t="s">
        <v>679</v>
      </c>
      <c r="D139" s="329"/>
      <c r="E139" s="272">
        <v>26.67</v>
      </c>
      <c r="F139" s="273"/>
      <c r="G139" s="274"/>
      <c r="H139" s="275"/>
      <c r="I139" s="269"/>
      <c r="J139" s="276"/>
      <c r="K139" s="269"/>
      <c r="M139" s="270" t="s">
        <v>679</v>
      </c>
      <c r="O139" s="259"/>
    </row>
    <row r="140" spans="1:80" x14ac:dyDescent="0.2">
      <c r="A140" s="268"/>
      <c r="B140" s="271"/>
      <c r="C140" s="328" t="s">
        <v>680</v>
      </c>
      <c r="D140" s="329"/>
      <c r="E140" s="272">
        <v>26.54</v>
      </c>
      <c r="F140" s="273"/>
      <c r="G140" s="274"/>
      <c r="H140" s="275"/>
      <c r="I140" s="269"/>
      <c r="J140" s="276"/>
      <c r="K140" s="269"/>
      <c r="M140" s="270" t="s">
        <v>680</v>
      </c>
      <c r="O140" s="259"/>
    </row>
    <row r="141" spans="1:80" x14ac:dyDescent="0.2">
      <c r="A141" s="260">
        <v>29</v>
      </c>
      <c r="B141" s="261" t="s">
        <v>705</v>
      </c>
      <c r="C141" s="262" t="s">
        <v>706</v>
      </c>
      <c r="D141" s="263" t="s">
        <v>124</v>
      </c>
      <c r="E141" s="264">
        <v>23.07</v>
      </c>
      <c r="F141" s="264">
        <v>0</v>
      </c>
      <c r="G141" s="265">
        <f>E141*F141</f>
        <v>0</v>
      </c>
      <c r="H141" s="266">
        <v>0</v>
      </c>
      <c r="I141" s="267">
        <f>E141*H141</f>
        <v>0</v>
      </c>
      <c r="J141" s="266">
        <v>-4.0000000000000002E-4</v>
      </c>
      <c r="K141" s="267">
        <f>E141*J141</f>
        <v>-9.2280000000000001E-3</v>
      </c>
      <c r="O141" s="259">
        <v>2</v>
      </c>
      <c r="AA141" s="232">
        <v>1</v>
      </c>
      <c r="AB141" s="232">
        <v>1</v>
      </c>
      <c r="AC141" s="232">
        <v>1</v>
      </c>
      <c r="AZ141" s="232">
        <v>1</v>
      </c>
      <c r="BA141" s="232">
        <f>IF(AZ141=1,G141,0)</f>
        <v>0</v>
      </c>
      <c r="BB141" s="232">
        <f>IF(AZ141=2,G141,0)</f>
        <v>0</v>
      </c>
      <c r="BC141" s="232">
        <f>IF(AZ141=3,G141,0)</f>
        <v>0</v>
      </c>
      <c r="BD141" s="232">
        <f>IF(AZ141=4,G141,0)</f>
        <v>0</v>
      </c>
      <c r="BE141" s="232">
        <f>IF(AZ141=5,G141,0)</f>
        <v>0</v>
      </c>
      <c r="CA141" s="259">
        <v>1</v>
      </c>
      <c r="CB141" s="259">
        <v>1</v>
      </c>
    </row>
    <row r="142" spans="1:80" x14ac:dyDescent="0.2">
      <c r="A142" s="268"/>
      <c r="B142" s="271"/>
      <c r="C142" s="328" t="s">
        <v>707</v>
      </c>
      <c r="D142" s="329"/>
      <c r="E142" s="272">
        <v>11.53</v>
      </c>
      <c r="F142" s="273"/>
      <c r="G142" s="274"/>
      <c r="H142" s="275"/>
      <c r="I142" s="269"/>
      <c r="J142" s="276"/>
      <c r="K142" s="269"/>
      <c r="M142" s="270" t="s">
        <v>707</v>
      </c>
      <c r="O142" s="259"/>
    </row>
    <row r="143" spans="1:80" x14ac:dyDescent="0.2">
      <c r="A143" s="268"/>
      <c r="B143" s="271"/>
      <c r="C143" s="328" t="s">
        <v>708</v>
      </c>
      <c r="D143" s="329"/>
      <c r="E143" s="272">
        <v>11.54</v>
      </c>
      <c r="F143" s="273"/>
      <c r="G143" s="274"/>
      <c r="H143" s="275"/>
      <c r="I143" s="269"/>
      <c r="J143" s="276"/>
      <c r="K143" s="269"/>
      <c r="M143" s="270" t="s">
        <v>708</v>
      </c>
      <c r="O143" s="259"/>
    </row>
    <row r="144" spans="1:80" ht="22.5" x14ac:dyDescent="0.2">
      <c r="A144" s="260">
        <v>30</v>
      </c>
      <c r="B144" s="261" t="s">
        <v>234</v>
      </c>
      <c r="C144" s="262" t="s">
        <v>235</v>
      </c>
      <c r="D144" s="263" t="s">
        <v>113</v>
      </c>
      <c r="E144" s="264">
        <v>53.21</v>
      </c>
      <c r="F144" s="264">
        <v>0</v>
      </c>
      <c r="G144" s="265">
        <f>E144*F144</f>
        <v>0</v>
      </c>
      <c r="H144" s="266">
        <v>0</v>
      </c>
      <c r="I144" s="267">
        <f>E144*H144</f>
        <v>0</v>
      </c>
      <c r="J144" s="266">
        <v>-0.02</v>
      </c>
      <c r="K144" s="267">
        <f>E144*J144</f>
        <v>-1.0642</v>
      </c>
      <c r="O144" s="259">
        <v>2</v>
      </c>
      <c r="AA144" s="232">
        <v>1</v>
      </c>
      <c r="AB144" s="232">
        <v>1</v>
      </c>
      <c r="AC144" s="232">
        <v>1</v>
      </c>
      <c r="AZ144" s="232">
        <v>1</v>
      </c>
      <c r="BA144" s="232">
        <f>IF(AZ144=1,G144,0)</f>
        <v>0</v>
      </c>
      <c r="BB144" s="232">
        <f>IF(AZ144=2,G144,0)</f>
        <v>0</v>
      </c>
      <c r="BC144" s="232">
        <f>IF(AZ144=3,G144,0)</f>
        <v>0</v>
      </c>
      <c r="BD144" s="232">
        <f>IF(AZ144=4,G144,0)</f>
        <v>0</v>
      </c>
      <c r="BE144" s="232">
        <f>IF(AZ144=5,G144,0)</f>
        <v>0</v>
      </c>
      <c r="CA144" s="259">
        <v>1</v>
      </c>
      <c r="CB144" s="259">
        <v>1</v>
      </c>
    </row>
    <row r="145" spans="1:80" x14ac:dyDescent="0.2">
      <c r="A145" s="268"/>
      <c r="B145" s="271"/>
      <c r="C145" s="328" t="s">
        <v>679</v>
      </c>
      <c r="D145" s="329"/>
      <c r="E145" s="272">
        <v>26.67</v>
      </c>
      <c r="F145" s="273"/>
      <c r="G145" s="274"/>
      <c r="H145" s="275"/>
      <c r="I145" s="269"/>
      <c r="J145" s="276"/>
      <c r="K145" s="269"/>
      <c r="M145" s="270" t="s">
        <v>679</v>
      </c>
      <c r="O145" s="259"/>
    </row>
    <row r="146" spans="1:80" x14ac:dyDescent="0.2">
      <c r="A146" s="268"/>
      <c r="B146" s="271"/>
      <c r="C146" s="328" t="s">
        <v>680</v>
      </c>
      <c r="D146" s="329"/>
      <c r="E146" s="272">
        <v>26.54</v>
      </c>
      <c r="F146" s="273"/>
      <c r="G146" s="274"/>
      <c r="H146" s="275"/>
      <c r="I146" s="269"/>
      <c r="J146" s="276"/>
      <c r="K146" s="269"/>
      <c r="M146" s="270" t="s">
        <v>680</v>
      </c>
      <c r="O146" s="259"/>
    </row>
    <row r="147" spans="1:80" ht="22.5" x14ac:dyDescent="0.2">
      <c r="A147" s="260">
        <v>31</v>
      </c>
      <c r="B147" s="261" t="s">
        <v>242</v>
      </c>
      <c r="C147" s="262" t="s">
        <v>243</v>
      </c>
      <c r="D147" s="263" t="s">
        <v>124</v>
      </c>
      <c r="E147" s="264">
        <v>51.9</v>
      </c>
      <c r="F147" s="264">
        <v>0</v>
      </c>
      <c r="G147" s="265">
        <f>E147*F147</f>
        <v>0</v>
      </c>
      <c r="H147" s="266">
        <v>4.8999999999999998E-4</v>
      </c>
      <c r="I147" s="267">
        <f>E147*H147</f>
        <v>2.5430999999999999E-2</v>
      </c>
      <c r="J147" s="266">
        <v>-1.2999999999999999E-2</v>
      </c>
      <c r="K147" s="267">
        <f>E147*J147</f>
        <v>-0.67469999999999997</v>
      </c>
      <c r="O147" s="259">
        <v>2</v>
      </c>
      <c r="AA147" s="232">
        <v>1</v>
      </c>
      <c r="AB147" s="232">
        <v>1</v>
      </c>
      <c r="AC147" s="232">
        <v>1</v>
      </c>
      <c r="AZ147" s="232">
        <v>1</v>
      </c>
      <c r="BA147" s="232">
        <f>IF(AZ147=1,G147,0)</f>
        <v>0</v>
      </c>
      <c r="BB147" s="232">
        <f>IF(AZ147=2,G147,0)</f>
        <v>0</v>
      </c>
      <c r="BC147" s="232">
        <f>IF(AZ147=3,G147,0)</f>
        <v>0</v>
      </c>
      <c r="BD147" s="232">
        <f>IF(AZ147=4,G147,0)</f>
        <v>0</v>
      </c>
      <c r="BE147" s="232">
        <f>IF(AZ147=5,G147,0)</f>
        <v>0</v>
      </c>
      <c r="CA147" s="259">
        <v>1</v>
      </c>
      <c r="CB147" s="259">
        <v>1</v>
      </c>
    </row>
    <row r="148" spans="1:80" x14ac:dyDescent="0.2">
      <c r="A148" s="268"/>
      <c r="B148" s="271"/>
      <c r="C148" s="328" t="s">
        <v>709</v>
      </c>
      <c r="D148" s="329"/>
      <c r="E148" s="272">
        <v>8</v>
      </c>
      <c r="F148" s="273"/>
      <c r="G148" s="274"/>
      <c r="H148" s="275"/>
      <c r="I148" s="269"/>
      <c r="J148" s="276"/>
      <c r="K148" s="269"/>
      <c r="M148" s="270" t="s">
        <v>709</v>
      </c>
      <c r="O148" s="259"/>
    </row>
    <row r="149" spans="1:80" x14ac:dyDescent="0.2">
      <c r="A149" s="268"/>
      <c r="B149" s="271"/>
      <c r="C149" s="328" t="s">
        <v>710</v>
      </c>
      <c r="D149" s="329"/>
      <c r="E149" s="272">
        <v>4.5</v>
      </c>
      <c r="F149" s="273"/>
      <c r="G149" s="274"/>
      <c r="H149" s="275"/>
      <c r="I149" s="269"/>
      <c r="J149" s="276"/>
      <c r="K149" s="269"/>
      <c r="M149" s="270" t="s">
        <v>710</v>
      </c>
      <c r="O149" s="259"/>
    </row>
    <row r="150" spans="1:80" x14ac:dyDescent="0.2">
      <c r="A150" s="268"/>
      <c r="B150" s="271"/>
      <c r="C150" s="328" t="s">
        <v>711</v>
      </c>
      <c r="D150" s="329"/>
      <c r="E150" s="272">
        <v>8.4</v>
      </c>
      <c r="F150" s="273"/>
      <c r="G150" s="274"/>
      <c r="H150" s="275"/>
      <c r="I150" s="269"/>
      <c r="J150" s="276"/>
      <c r="K150" s="269"/>
      <c r="M150" s="270" t="s">
        <v>711</v>
      </c>
      <c r="O150" s="259"/>
    </row>
    <row r="151" spans="1:80" x14ac:dyDescent="0.2">
      <c r="A151" s="268"/>
      <c r="B151" s="271"/>
      <c r="C151" s="328" t="s">
        <v>712</v>
      </c>
      <c r="D151" s="329"/>
      <c r="E151" s="272">
        <v>5.55</v>
      </c>
      <c r="F151" s="273"/>
      <c r="G151" s="274"/>
      <c r="H151" s="275"/>
      <c r="I151" s="269"/>
      <c r="J151" s="276"/>
      <c r="K151" s="269"/>
      <c r="M151" s="270" t="s">
        <v>712</v>
      </c>
      <c r="O151" s="259"/>
    </row>
    <row r="152" spans="1:80" x14ac:dyDescent="0.2">
      <c r="A152" s="268"/>
      <c r="B152" s="271"/>
      <c r="C152" s="330" t="s">
        <v>147</v>
      </c>
      <c r="D152" s="329"/>
      <c r="E152" s="297">
        <v>26.45</v>
      </c>
      <c r="F152" s="273"/>
      <c r="G152" s="274"/>
      <c r="H152" s="275"/>
      <c r="I152" s="269"/>
      <c r="J152" s="276"/>
      <c r="K152" s="269"/>
      <c r="M152" s="270" t="s">
        <v>147</v>
      </c>
      <c r="O152" s="259"/>
    </row>
    <row r="153" spans="1:80" x14ac:dyDescent="0.2">
      <c r="A153" s="268"/>
      <c r="B153" s="271"/>
      <c r="C153" s="328" t="s">
        <v>713</v>
      </c>
      <c r="D153" s="329"/>
      <c r="E153" s="272">
        <v>8</v>
      </c>
      <c r="F153" s="273"/>
      <c r="G153" s="274"/>
      <c r="H153" s="275"/>
      <c r="I153" s="269"/>
      <c r="J153" s="276"/>
      <c r="K153" s="269"/>
      <c r="M153" s="270" t="s">
        <v>713</v>
      </c>
      <c r="O153" s="259"/>
    </row>
    <row r="154" spans="1:80" x14ac:dyDescent="0.2">
      <c r="A154" s="268"/>
      <c r="B154" s="271"/>
      <c r="C154" s="328" t="s">
        <v>714</v>
      </c>
      <c r="D154" s="329"/>
      <c r="E154" s="272">
        <v>4</v>
      </c>
      <c r="F154" s="273"/>
      <c r="G154" s="274"/>
      <c r="H154" s="275"/>
      <c r="I154" s="269"/>
      <c r="J154" s="276"/>
      <c r="K154" s="269"/>
      <c r="M154" s="270" t="s">
        <v>714</v>
      </c>
      <c r="O154" s="259"/>
    </row>
    <row r="155" spans="1:80" x14ac:dyDescent="0.2">
      <c r="A155" s="268"/>
      <c r="B155" s="271"/>
      <c r="C155" s="328" t="s">
        <v>715</v>
      </c>
      <c r="D155" s="329"/>
      <c r="E155" s="272">
        <v>8.4</v>
      </c>
      <c r="F155" s="273"/>
      <c r="G155" s="274"/>
      <c r="H155" s="275"/>
      <c r="I155" s="269"/>
      <c r="J155" s="276"/>
      <c r="K155" s="269"/>
      <c r="M155" s="270" t="s">
        <v>715</v>
      </c>
      <c r="O155" s="259"/>
    </row>
    <row r="156" spans="1:80" x14ac:dyDescent="0.2">
      <c r="A156" s="268"/>
      <c r="B156" s="271"/>
      <c r="C156" s="328" t="s">
        <v>716</v>
      </c>
      <c r="D156" s="329"/>
      <c r="E156" s="272">
        <v>5.05</v>
      </c>
      <c r="F156" s="273"/>
      <c r="G156" s="274"/>
      <c r="H156" s="275"/>
      <c r="I156" s="269"/>
      <c r="J156" s="276"/>
      <c r="K156" s="269"/>
      <c r="M156" s="270" t="s">
        <v>716</v>
      </c>
      <c r="O156" s="259"/>
    </row>
    <row r="157" spans="1:80" x14ac:dyDescent="0.2">
      <c r="A157" s="268"/>
      <c r="B157" s="271"/>
      <c r="C157" s="330" t="s">
        <v>147</v>
      </c>
      <c r="D157" s="329"/>
      <c r="E157" s="297">
        <v>25.45</v>
      </c>
      <c r="F157" s="273"/>
      <c r="G157" s="274"/>
      <c r="H157" s="275"/>
      <c r="I157" s="269"/>
      <c r="J157" s="276"/>
      <c r="K157" s="269"/>
      <c r="M157" s="270" t="s">
        <v>147</v>
      </c>
      <c r="O157" s="259"/>
    </row>
    <row r="158" spans="1:80" x14ac:dyDescent="0.2">
      <c r="A158" s="260">
        <v>32</v>
      </c>
      <c r="B158" s="261" t="s">
        <v>249</v>
      </c>
      <c r="C158" s="262" t="s">
        <v>250</v>
      </c>
      <c r="D158" s="263" t="s">
        <v>113</v>
      </c>
      <c r="E158" s="264">
        <v>12.5974</v>
      </c>
      <c r="F158" s="264">
        <v>0</v>
      </c>
      <c r="G158" s="265">
        <f>E158*F158</f>
        <v>0</v>
      </c>
      <c r="H158" s="266">
        <v>0</v>
      </c>
      <c r="I158" s="267">
        <f>E158*H158</f>
        <v>0</v>
      </c>
      <c r="J158" s="266">
        <v>-4.5999999999999999E-2</v>
      </c>
      <c r="K158" s="267">
        <f>E158*J158</f>
        <v>-0.57948040000000001</v>
      </c>
      <c r="O158" s="259">
        <v>2</v>
      </c>
      <c r="AA158" s="232">
        <v>1</v>
      </c>
      <c r="AB158" s="232">
        <v>1</v>
      </c>
      <c r="AC158" s="232">
        <v>1</v>
      </c>
      <c r="AZ158" s="232">
        <v>1</v>
      </c>
      <c r="BA158" s="232">
        <f>IF(AZ158=1,G158,0)</f>
        <v>0</v>
      </c>
      <c r="BB158" s="232">
        <f>IF(AZ158=2,G158,0)</f>
        <v>0</v>
      </c>
      <c r="BC158" s="232">
        <f>IF(AZ158=3,G158,0)</f>
        <v>0</v>
      </c>
      <c r="BD158" s="232">
        <f>IF(AZ158=4,G158,0)</f>
        <v>0</v>
      </c>
      <c r="BE158" s="232">
        <f>IF(AZ158=5,G158,0)</f>
        <v>0</v>
      </c>
      <c r="CA158" s="259">
        <v>1</v>
      </c>
      <c r="CB158" s="259">
        <v>1</v>
      </c>
    </row>
    <row r="159" spans="1:80" x14ac:dyDescent="0.2">
      <c r="A159" s="268"/>
      <c r="B159" s="271"/>
      <c r="C159" s="328" t="s">
        <v>717</v>
      </c>
      <c r="D159" s="329"/>
      <c r="E159" s="272">
        <v>3.786</v>
      </c>
      <c r="F159" s="273"/>
      <c r="G159" s="274"/>
      <c r="H159" s="275"/>
      <c r="I159" s="269"/>
      <c r="J159" s="276"/>
      <c r="K159" s="269"/>
      <c r="M159" s="270" t="s">
        <v>717</v>
      </c>
      <c r="O159" s="259"/>
    </row>
    <row r="160" spans="1:80" x14ac:dyDescent="0.2">
      <c r="A160" s="268"/>
      <c r="B160" s="271"/>
      <c r="C160" s="328" t="s">
        <v>718</v>
      </c>
      <c r="D160" s="329"/>
      <c r="E160" s="272">
        <v>3.4</v>
      </c>
      <c r="F160" s="273"/>
      <c r="G160" s="274"/>
      <c r="H160" s="275"/>
      <c r="I160" s="269"/>
      <c r="J160" s="276"/>
      <c r="K160" s="269"/>
      <c r="M160" s="270" t="s">
        <v>718</v>
      </c>
      <c r="O160" s="259"/>
    </row>
    <row r="161" spans="1:80" x14ac:dyDescent="0.2">
      <c r="A161" s="268"/>
      <c r="B161" s="271"/>
      <c r="C161" s="328" t="s">
        <v>719</v>
      </c>
      <c r="D161" s="329"/>
      <c r="E161" s="272">
        <v>0.71099999999999997</v>
      </c>
      <c r="F161" s="273"/>
      <c r="G161" s="274"/>
      <c r="H161" s="275"/>
      <c r="I161" s="269"/>
      <c r="J161" s="276"/>
      <c r="K161" s="269"/>
      <c r="M161" s="270" t="s">
        <v>719</v>
      </c>
      <c r="O161" s="259"/>
    </row>
    <row r="162" spans="1:80" x14ac:dyDescent="0.2">
      <c r="A162" s="268"/>
      <c r="B162" s="271"/>
      <c r="C162" s="330" t="s">
        <v>147</v>
      </c>
      <c r="D162" s="329"/>
      <c r="E162" s="297">
        <v>7.8970000000000002</v>
      </c>
      <c r="F162" s="273"/>
      <c r="G162" s="274"/>
      <c r="H162" s="275"/>
      <c r="I162" s="269"/>
      <c r="J162" s="276"/>
      <c r="K162" s="269"/>
      <c r="M162" s="270" t="s">
        <v>147</v>
      </c>
      <c r="O162" s="259"/>
    </row>
    <row r="163" spans="1:80" x14ac:dyDescent="0.2">
      <c r="A163" s="268"/>
      <c r="B163" s="271"/>
      <c r="C163" s="328" t="s">
        <v>720</v>
      </c>
      <c r="D163" s="329"/>
      <c r="E163" s="272">
        <v>3.2214</v>
      </c>
      <c r="F163" s="273"/>
      <c r="G163" s="274"/>
      <c r="H163" s="275"/>
      <c r="I163" s="269"/>
      <c r="J163" s="276"/>
      <c r="K163" s="269"/>
      <c r="M163" s="270" t="s">
        <v>720</v>
      </c>
      <c r="O163" s="259"/>
    </row>
    <row r="164" spans="1:80" x14ac:dyDescent="0.2">
      <c r="A164" s="268"/>
      <c r="B164" s="271"/>
      <c r="C164" s="328" t="s">
        <v>721</v>
      </c>
      <c r="D164" s="329"/>
      <c r="E164" s="272">
        <v>0.75</v>
      </c>
      <c r="F164" s="273"/>
      <c r="G164" s="274"/>
      <c r="H164" s="275"/>
      <c r="I164" s="269"/>
      <c r="J164" s="276"/>
      <c r="K164" s="269"/>
      <c r="M164" s="270" t="s">
        <v>721</v>
      </c>
      <c r="O164" s="259"/>
    </row>
    <row r="165" spans="1:80" x14ac:dyDescent="0.2">
      <c r="A165" s="268"/>
      <c r="B165" s="271"/>
      <c r="C165" s="328" t="s">
        <v>722</v>
      </c>
      <c r="D165" s="329"/>
      <c r="E165" s="272">
        <v>0.72899999999999998</v>
      </c>
      <c r="F165" s="273"/>
      <c r="G165" s="274"/>
      <c r="H165" s="275"/>
      <c r="I165" s="269"/>
      <c r="J165" s="276"/>
      <c r="K165" s="269"/>
      <c r="M165" s="270" t="s">
        <v>722</v>
      </c>
      <c r="O165" s="259"/>
    </row>
    <row r="166" spans="1:80" x14ac:dyDescent="0.2">
      <c r="A166" s="268"/>
      <c r="B166" s="271"/>
      <c r="C166" s="330" t="s">
        <v>147</v>
      </c>
      <c r="D166" s="329"/>
      <c r="E166" s="297">
        <v>4.7004000000000001</v>
      </c>
      <c r="F166" s="273"/>
      <c r="G166" s="274"/>
      <c r="H166" s="275"/>
      <c r="I166" s="269"/>
      <c r="J166" s="276"/>
      <c r="K166" s="269"/>
      <c r="M166" s="270" t="s">
        <v>147</v>
      </c>
      <c r="O166" s="259"/>
    </row>
    <row r="167" spans="1:80" x14ac:dyDescent="0.2">
      <c r="A167" s="260">
        <v>33</v>
      </c>
      <c r="B167" s="261" t="s">
        <v>256</v>
      </c>
      <c r="C167" s="262" t="s">
        <v>257</v>
      </c>
      <c r="D167" s="263" t="s">
        <v>113</v>
      </c>
      <c r="E167" s="264">
        <v>12.588200000000001</v>
      </c>
      <c r="F167" s="264">
        <v>0</v>
      </c>
      <c r="G167" s="265">
        <f>E167*F167</f>
        <v>0</v>
      </c>
      <c r="H167" s="266">
        <v>0</v>
      </c>
      <c r="I167" s="267">
        <f>E167*H167</f>
        <v>0</v>
      </c>
      <c r="J167" s="266">
        <v>-1.4E-2</v>
      </c>
      <c r="K167" s="267">
        <f>E167*J167</f>
        <v>-0.1762348</v>
      </c>
      <c r="O167" s="259">
        <v>2</v>
      </c>
      <c r="AA167" s="232">
        <v>1</v>
      </c>
      <c r="AB167" s="232">
        <v>1</v>
      </c>
      <c r="AC167" s="232">
        <v>1</v>
      </c>
      <c r="AZ167" s="232">
        <v>1</v>
      </c>
      <c r="BA167" s="232">
        <f>IF(AZ167=1,G167,0)</f>
        <v>0</v>
      </c>
      <c r="BB167" s="232">
        <f>IF(AZ167=2,G167,0)</f>
        <v>0</v>
      </c>
      <c r="BC167" s="232">
        <f>IF(AZ167=3,G167,0)</f>
        <v>0</v>
      </c>
      <c r="BD167" s="232">
        <f>IF(AZ167=4,G167,0)</f>
        <v>0</v>
      </c>
      <c r="BE167" s="232">
        <f>IF(AZ167=5,G167,0)</f>
        <v>0</v>
      </c>
      <c r="CA167" s="259">
        <v>1</v>
      </c>
      <c r="CB167" s="259">
        <v>1</v>
      </c>
    </row>
    <row r="168" spans="1:80" x14ac:dyDescent="0.2">
      <c r="A168" s="260">
        <v>34</v>
      </c>
      <c r="B168" s="261" t="s">
        <v>258</v>
      </c>
      <c r="C168" s="262" t="s">
        <v>259</v>
      </c>
      <c r="D168" s="263" t="s">
        <v>113</v>
      </c>
      <c r="E168" s="264">
        <v>94.892399999999995</v>
      </c>
      <c r="F168" s="264">
        <v>0</v>
      </c>
      <c r="G168" s="265">
        <f>E168*F168</f>
        <v>0</v>
      </c>
      <c r="H168" s="266">
        <v>0</v>
      </c>
      <c r="I168" s="267">
        <f>E168*H168</f>
        <v>0</v>
      </c>
      <c r="J168" s="266">
        <v>-6.8000000000000005E-2</v>
      </c>
      <c r="K168" s="267">
        <f>E168*J168</f>
        <v>-6.4526832000000001</v>
      </c>
      <c r="O168" s="259">
        <v>2</v>
      </c>
      <c r="AA168" s="232">
        <v>1</v>
      </c>
      <c r="AB168" s="232">
        <v>1</v>
      </c>
      <c r="AC168" s="232">
        <v>1</v>
      </c>
      <c r="AZ168" s="232">
        <v>1</v>
      </c>
      <c r="BA168" s="232">
        <f>IF(AZ168=1,G168,0)</f>
        <v>0</v>
      </c>
      <c r="BB168" s="232">
        <f>IF(AZ168=2,G168,0)</f>
        <v>0</v>
      </c>
      <c r="BC168" s="232">
        <f>IF(AZ168=3,G168,0)</f>
        <v>0</v>
      </c>
      <c r="BD168" s="232">
        <f>IF(AZ168=4,G168,0)</f>
        <v>0</v>
      </c>
      <c r="BE168" s="232">
        <f>IF(AZ168=5,G168,0)</f>
        <v>0</v>
      </c>
      <c r="CA168" s="259">
        <v>1</v>
      </c>
      <c r="CB168" s="259">
        <v>1</v>
      </c>
    </row>
    <row r="169" spans="1:80" x14ac:dyDescent="0.2">
      <c r="A169" s="268"/>
      <c r="B169" s="271"/>
      <c r="C169" s="328" t="s">
        <v>723</v>
      </c>
      <c r="D169" s="329"/>
      <c r="E169" s="272">
        <v>18.39</v>
      </c>
      <c r="F169" s="273"/>
      <c r="G169" s="274"/>
      <c r="H169" s="275"/>
      <c r="I169" s="269"/>
      <c r="J169" s="276"/>
      <c r="K169" s="269"/>
      <c r="M169" s="270" t="s">
        <v>723</v>
      </c>
      <c r="O169" s="259"/>
    </row>
    <row r="170" spans="1:80" x14ac:dyDescent="0.2">
      <c r="A170" s="268"/>
      <c r="B170" s="271"/>
      <c r="C170" s="328" t="s">
        <v>724</v>
      </c>
      <c r="D170" s="329"/>
      <c r="E170" s="272">
        <v>6.5972</v>
      </c>
      <c r="F170" s="273"/>
      <c r="G170" s="274"/>
      <c r="H170" s="275"/>
      <c r="I170" s="269"/>
      <c r="J170" s="276"/>
      <c r="K170" s="269"/>
      <c r="M170" s="270" t="s">
        <v>724</v>
      </c>
      <c r="O170" s="259"/>
    </row>
    <row r="171" spans="1:80" x14ac:dyDescent="0.2">
      <c r="A171" s="268"/>
      <c r="B171" s="271"/>
      <c r="C171" s="328" t="s">
        <v>725</v>
      </c>
      <c r="D171" s="329"/>
      <c r="E171" s="272">
        <v>4.5359999999999996</v>
      </c>
      <c r="F171" s="273"/>
      <c r="G171" s="274"/>
      <c r="H171" s="275"/>
      <c r="I171" s="269"/>
      <c r="J171" s="276"/>
      <c r="K171" s="269"/>
      <c r="M171" s="270" t="s">
        <v>725</v>
      </c>
      <c r="O171" s="259"/>
    </row>
    <row r="172" spans="1:80" x14ac:dyDescent="0.2">
      <c r="A172" s="268"/>
      <c r="B172" s="271"/>
      <c r="C172" s="328" t="s">
        <v>726</v>
      </c>
      <c r="D172" s="329"/>
      <c r="E172" s="272">
        <v>3.24</v>
      </c>
      <c r="F172" s="273"/>
      <c r="G172" s="274"/>
      <c r="H172" s="275"/>
      <c r="I172" s="269"/>
      <c r="J172" s="276"/>
      <c r="K172" s="269"/>
      <c r="M172" s="270" t="s">
        <v>726</v>
      </c>
      <c r="O172" s="259"/>
    </row>
    <row r="173" spans="1:80" x14ac:dyDescent="0.2">
      <c r="A173" s="268"/>
      <c r="B173" s="271"/>
      <c r="C173" s="328" t="s">
        <v>656</v>
      </c>
      <c r="D173" s="329"/>
      <c r="E173" s="272">
        <v>8.9</v>
      </c>
      <c r="F173" s="273"/>
      <c r="G173" s="274"/>
      <c r="H173" s="275"/>
      <c r="I173" s="269"/>
      <c r="J173" s="276"/>
      <c r="K173" s="269"/>
      <c r="M173" s="270" t="s">
        <v>656</v>
      </c>
      <c r="O173" s="259"/>
    </row>
    <row r="174" spans="1:80" x14ac:dyDescent="0.2">
      <c r="A174" s="268"/>
      <c r="B174" s="271"/>
      <c r="C174" s="328" t="s">
        <v>657</v>
      </c>
      <c r="D174" s="329"/>
      <c r="E174" s="272">
        <v>4.8449999999999998</v>
      </c>
      <c r="F174" s="273"/>
      <c r="G174" s="274"/>
      <c r="H174" s="275"/>
      <c r="I174" s="269"/>
      <c r="J174" s="276"/>
      <c r="K174" s="269"/>
      <c r="M174" s="270" t="s">
        <v>657</v>
      </c>
      <c r="O174" s="259"/>
    </row>
    <row r="175" spans="1:80" x14ac:dyDescent="0.2">
      <c r="A175" s="268"/>
      <c r="B175" s="271"/>
      <c r="C175" s="330" t="s">
        <v>147</v>
      </c>
      <c r="D175" s="329"/>
      <c r="E175" s="297">
        <v>46.508200000000002</v>
      </c>
      <c r="F175" s="273"/>
      <c r="G175" s="274"/>
      <c r="H175" s="275"/>
      <c r="I175" s="269"/>
      <c r="J175" s="276"/>
      <c r="K175" s="269"/>
      <c r="M175" s="270" t="s">
        <v>147</v>
      </c>
      <c r="O175" s="259"/>
    </row>
    <row r="176" spans="1:80" x14ac:dyDescent="0.2">
      <c r="A176" s="268"/>
      <c r="B176" s="271"/>
      <c r="C176" s="328" t="s">
        <v>727</v>
      </c>
      <c r="D176" s="329"/>
      <c r="E176" s="272">
        <v>19.0806</v>
      </c>
      <c r="F176" s="273"/>
      <c r="G176" s="274"/>
      <c r="H176" s="275"/>
      <c r="I176" s="269"/>
      <c r="J176" s="276"/>
      <c r="K176" s="269"/>
      <c r="M176" s="270" t="s">
        <v>727</v>
      </c>
      <c r="O176" s="259"/>
    </row>
    <row r="177" spans="1:80" x14ac:dyDescent="0.2">
      <c r="A177" s="268"/>
      <c r="B177" s="271"/>
      <c r="C177" s="328" t="s">
        <v>728</v>
      </c>
      <c r="D177" s="329"/>
      <c r="E177" s="272">
        <v>5.9926000000000004</v>
      </c>
      <c r="F177" s="273"/>
      <c r="G177" s="274"/>
      <c r="H177" s="275"/>
      <c r="I177" s="269"/>
      <c r="J177" s="276"/>
      <c r="K177" s="269"/>
      <c r="M177" s="270" t="s">
        <v>728</v>
      </c>
      <c r="O177" s="259"/>
    </row>
    <row r="178" spans="1:80" x14ac:dyDescent="0.2">
      <c r="A178" s="268"/>
      <c r="B178" s="271"/>
      <c r="C178" s="328" t="s">
        <v>729</v>
      </c>
      <c r="D178" s="329"/>
      <c r="E178" s="272">
        <v>6.1559999999999997</v>
      </c>
      <c r="F178" s="273"/>
      <c r="G178" s="274"/>
      <c r="H178" s="275"/>
      <c r="I178" s="269"/>
      <c r="J178" s="276"/>
      <c r="K178" s="269"/>
      <c r="M178" s="270" t="s">
        <v>729</v>
      </c>
      <c r="O178" s="259"/>
    </row>
    <row r="179" spans="1:80" x14ac:dyDescent="0.2">
      <c r="A179" s="268"/>
      <c r="B179" s="271"/>
      <c r="C179" s="328" t="s">
        <v>730</v>
      </c>
      <c r="D179" s="329"/>
      <c r="E179" s="272">
        <v>3.57</v>
      </c>
      <c r="F179" s="273"/>
      <c r="G179" s="274"/>
      <c r="H179" s="275"/>
      <c r="I179" s="269"/>
      <c r="J179" s="276"/>
      <c r="K179" s="269"/>
      <c r="M179" s="270" t="s">
        <v>730</v>
      </c>
      <c r="O179" s="259"/>
    </row>
    <row r="180" spans="1:80" x14ac:dyDescent="0.2">
      <c r="A180" s="268"/>
      <c r="B180" s="271"/>
      <c r="C180" s="328" t="s">
        <v>662</v>
      </c>
      <c r="D180" s="329"/>
      <c r="E180" s="272">
        <v>8.74</v>
      </c>
      <c r="F180" s="273"/>
      <c r="G180" s="274"/>
      <c r="H180" s="275"/>
      <c r="I180" s="269"/>
      <c r="J180" s="276"/>
      <c r="K180" s="269"/>
      <c r="M180" s="270" t="s">
        <v>662</v>
      </c>
      <c r="O180" s="259"/>
    </row>
    <row r="181" spans="1:80" x14ac:dyDescent="0.2">
      <c r="A181" s="268"/>
      <c r="B181" s="271"/>
      <c r="C181" s="328" t="s">
        <v>663</v>
      </c>
      <c r="D181" s="329"/>
      <c r="E181" s="272">
        <v>4.8449999999999998</v>
      </c>
      <c r="F181" s="273"/>
      <c r="G181" s="274"/>
      <c r="H181" s="275"/>
      <c r="I181" s="269"/>
      <c r="J181" s="276"/>
      <c r="K181" s="269"/>
      <c r="M181" s="270" t="s">
        <v>663</v>
      </c>
      <c r="O181" s="259"/>
    </row>
    <row r="182" spans="1:80" x14ac:dyDescent="0.2">
      <c r="A182" s="268"/>
      <c r="B182" s="271"/>
      <c r="C182" s="330" t="s">
        <v>147</v>
      </c>
      <c r="D182" s="329"/>
      <c r="E182" s="297">
        <v>48.3842</v>
      </c>
      <c r="F182" s="273"/>
      <c r="G182" s="274"/>
      <c r="H182" s="275"/>
      <c r="I182" s="269"/>
      <c r="J182" s="276"/>
      <c r="K182" s="269"/>
      <c r="M182" s="270" t="s">
        <v>147</v>
      </c>
      <c r="O182" s="259"/>
    </row>
    <row r="183" spans="1:80" x14ac:dyDescent="0.2">
      <c r="A183" s="260">
        <v>35</v>
      </c>
      <c r="B183" s="261" t="s">
        <v>267</v>
      </c>
      <c r="C183" s="262" t="s">
        <v>268</v>
      </c>
      <c r="D183" s="263" t="s">
        <v>269</v>
      </c>
      <c r="E183" s="264">
        <v>11.334587900000001</v>
      </c>
      <c r="F183" s="264">
        <v>0</v>
      </c>
      <c r="G183" s="265">
        <f t="shared" ref="G183:G188" si="0">E183*F183</f>
        <v>0</v>
      </c>
      <c r="H183" s="266">
        <v>0</v>
      </c>
      <c r="I183" s="267">
        <f t="shared" ref="I183:I188" si="1">E183*H183</f>
        <v>0</v>
      </c>
      <c r="J183" s="266"/>
      <c r="K183" s="267">
        <f t="shared" ref="K183:K188" si="2">E183*J183</f>
        <v>0</v>
      </c>
      <c r="O183" s="259">
        <v>2</v>
      </c>
      <c r="AA183" s="232">
        <v>8</v>
      </c>
      <c r="AB183" s="232">
        <v>0</v>
      </c>
      <c r="AC183" s="232">
        <v>3</v>
      </c>
      <c r="AZ183" s="232">
        <v>1</v>
      </c>
      <c r="BA183" s="232">
        <f t="shared" ref="BA183:BA188" si="3">IF(AZ183=1,G183,0)</f>
        <v>0</v>
      </c>
      <c r="BB183" s="232">
        <f t="shared" ref="BB183:BB188" si="4">IF(AZ183=2,G183,0)</f>
        <v>0</v>
      </c>
      <c r="BC183" s="232">
        <f t="shared" ref="BC183:BC188" si="5">IF(AZ183=3,G183,0)</f>
        <v>0</v>
      </c>
      <c r="BD183" s="232">
        <f t="shared" ref="BD183:BD188" si="6">IF(AZ183=4,G183,0)</f>
        <v>0</v>
      </c>
      <c r="BE183" s="232">
        <f t="shared" ref="BE183:BE188" si="7">IF(AZ183=5,G183,0)</f>
        <v>0</v>
      </c>
      <c r="CA183" s="259">
        <v>8</v>
      </c>
      <c r="CB183" s="259">
        <v>0</v>
      </c>
    </row>
    <row r="184" spans="1:80" x14ac:dyDescent="0.2">
      <c r="A184" s="260">
        <v>36</v>
      </c>
      <c r="B184" s="261" t="s">
        <v>270</v>
      </c>
      <c r="C184" s="262" t="s">
        <v>271</v>
      </c>
      <c r="D184" s="263" t="s">
        <v>269</v>
      </c>
      <c r="E184" s="264">
        <v>158.68423060000001</v>
      </c>
      <c r="F184" s="264">
        <v>0</v>
      </c>
      <c r="G184" s="265">
        <f t="shared" si="0"/>
        <v>0</v>
      </c>
      <c r="H184" s="266">
        <v>0</v>
      </c>
      <c r="I184" s="267">
        <f t="shared" si="1"/>
        <v>0</v>
      </c>
      <c r="J184" s="266"/>
      <c r="K184" s="267">
        <f t="shared" si="2"/>
        <v>0</v>
      </c>
      <c r="O184" s="259">
        <v>2</v>
      </c>
      <c r="AA184" s="232">
        <v>8</v>
      </c>
      <c r="AB184" s="232">
        <v>0</v>
      </c>
      <c r="AC184" s="232">
        <v>3</v>
      </c>
      <c r="AZ184" s="232">
        <v>1</v>
      </c>
      <c r="BA184" s="232">
        <f t="shared" si="3"/>
        <v>0</v>
      </c>
      <c r="BB184" s="232">
        <f t="shared" si="4"/>
        <v>0</v>
      </c>
      <c r="BC184" s="232">
        <f t="shared" si="5"/>
        <v>0</v>
      </c>
      <c r="BD184" s="232">
        <f t="shared" si="6"/>
        <v>0</v>
      </c>
      <c r="BE184" s="232">
        <f t="shared" si="7"/>
        <v>0</v>
      </c>
      <c r="CA184" s="259">
        <v>8</v>
      </c>
      <c r="CB184" s="259">
        <v>0</v>
      </c>
    </row>
    <row r="185" spans="1:80" x14ac:dyDescent="0.2">
      <c r="A185" s="260">
        <v>37</v>
      </c>
      <c r="B185" s="261" t="s">
        <v>272</v>
      </c>
      <c r="C185" s="262" t="s">
        <v>273</v>
      </c>
      <c r="D185" s="263" t="s">
        <v>269</v>
      </c>
      <c r="E185" s="264">
        <v>11.334587900000001</v>
      </c>
      <c r="F185" s="264">
        <v>0</v>
      </c>
      <c r="G185" s="265">
        <f t="shared" si="0"/>
        <v>0</v>
      </c>
      <c r="H185" s="266">
        <v>0</v>
      </c>
      <c r="I185" s="267">
        <f t="shared" si="1"/>
        <v>0</v>
      </c>
      <c r="J185" s="266"/>
      <c r="K185" s="267">
        <f t="shared" si="2"/>
        <v>0</v>
      </c>
      <c r="O185" s="259">
        <v>2</v>
      </c>
      <c r="AA185" s="232">
        <v>8</v>
      </c>
      <c r="AB185" s="232">
        <v>0</v>
      </c>
      <c r="AC185" s="232">
        <v>3</v>
      </c>
      <c r="AZ185" s="232">
        <v>1</v>
      </c>
      <c r="BA185" s="232">
        <f t="shared" si="3"/>
        <v>0</v>
      </c>
      <c r="BB185" s="232">
        <f t="shared" si="4"/>
        <v>0</v>
      </c>
      <c r="BC185" s="232">
        <f t="shared" si="5"/>
        <v>0</v>
      </c>
      <c r="BD185" s="232">
        <f t="shared" si="6"/>
        <v>0</v>
      </c>
      <c r="BE185" s="232">
        <f t="shared" si="7"/>
        <v>0</v>
      </c>
      <c r="CA185" s="259">
        <v>8</v>
      </c>
      <c r="CB185" s="259">
        <v>0</v>
      </c>
    </row>
    <row r="186" spans="1:80" x14ac:dyDescent="0.2">
      <c r="A186" s="260">
        <v>38</v>
      </c>
      <c r="B186" s="261" t="s">
        <v>274</v>
      </c>
      <c r="C186" s="262" t="s">
        <v>275</v>
      </c>
      <c r="D186" s="263" t="s">
        <v>269</v>
      </c>
      <c r="E186" s="264">
        <v>68.007527400000001</v>
      </c>
      <c r="F186" s="264">
        <v>0</v>
      </c>
      <c r="G186" s="265">
        <f t="shared" si="0"/>
        <v>0</v>
      </c>
      <c r="H186" s="266">
        <v>0</v>
      </c>
      <c r="I186" s="267">
        <f t="shared" si="1"/>
        <v>0</v>
      </c>
      <c r="J186" s="266"/>
      <c r="K186" s="267">
        <f t="shared" si="2"/>
        <v>0</v>
      </c>
      <c r="O186" s="259">
        <v>2</v>
      </c>
      <c r="AA186" s="232">
        <v>8</v>
      </c>
      <c r="AB186" s="232">
        <v>0</v>
      </c>
      <c r="AC186" s="232">
        <v>3</v>
      </c>
      <c r="AZ186" s="232">
        <v>1</v>
      </c>
      <c r="BA186" s="232">
        <f t="shared" si="3"/>
        <v>0</v>
      </c>
      <c r="BB186" s="232">
        <f t="shared" si="4"/>
        <v>0</v>
      </c>
      <c r="BC186" s="232">
        <f t="shared" si="5"/>
        <v>0</v>
      </c>
      <c r="BD186" s="232">
        <f t="shared" si="6"/>
        <v>0</v>
      </c>
      <c r="BE186" s="232">
        <f t="shared" si="7"/>
        <v>0</v>
      </c>
      <c r="CA186" s="259">
        <v>8</v>
      </c>
      <c r="CB186" s="259">
        <v>0</v>
      </c>
    </row>
    <row r="187" spans="1:80" x14ac:dyDescent="0.2">
      <c r="A187" s="260">
        <v>39</v>
      </c>
      <c r="B187" s="261" t="s">
        <v>276</v>
      </c>
      <c r="C187" s="262" t="s">
        <v>277</v>
      </c>
      <c r="D187" s="263" t="s">
        <v>269</v>
      </c>
      <c r="E187" s="264">
        <v>11.334587900000001</v>
      </c>
      <c r="F187" s="264">
        <v>0</v>
      </c>
      <c r="G187" s="265">
        <f t="shared" si="0"/>
        <v>0</v>
      </c>
      <c r="H187" s="266">
        <v>0</v>
      </c>
      <c r="I187" s="267">
        <f t="shared" si="1"/>
        <v>0</v>
      </c>
      <c r="J187" s="266"/>
      <c r="K187" s="267">
        <f t="shared" si="2"/>
        <v>0</v>
      </c>
      <c r="O187" s="259">
        <v>2</v>
      </c>
      <c r="AA187" s="232">
        <v>8</v>
      </c>
      <c r="AB187" s="232">
        <v>0</v>
      </c>
      <c r="AC187" s="232">
        <v>3</v>
      </c>
      <c r="AZ187" s="232">
        <v>1</v>
      </c>
      <c r="BA187" s="232">
        <f t="shared" si="3"/>
        <v>0</v>
      </c>
      <c r="BB187" s="232">
        <f t="shared" si="4"/>
        <v>0</v>
      </c>
      <c r="BC187" s="232">
        <f t="shared" si="5"/>
        <v>0</v>
      </c>
      <c r="BD187" s="232">
        <f t="shared" si="6"/>
        <v>0</v>
      </c>
      <c r="BE187" s="232">
        <f t="shared" si="7"/>
        <v>0</v>
      </c>
      <c r="CA187" s="259">
        <v>8</v>
      </c>
      <c r="CB187" s="259">
        <v>0</v>
      </c>
    </row>
    <row r="188" spans="1:80" x14ac:dyDescent="0.2">
      <c r="A188" s="260">
        <v>40</v>
      </c>
      <c r="B188" s="261" t="s">
        <v>278</v>
      </c>
      <c r="C188" s="262" t="s">
        <v>279</v>
      </c>
      <c r="D188" s="263" t="s">
        <v>269</v>
      </c>
      <c r="E188" s="264">
        <v>11.334587900000001</v>
      </c>
      <c r="F188" s="264">
        <v>0</v>
      </c>
      <c r="G188" s="265">
        <f t="shared" si="0"/>
        <v>0</v>
      </c>
      <c r="H188" s="266">
        <v>0</v>
      </c>
      <c r="I188" s="267">
        <f t="shared" si="1"/>
        <v>0</v>
      </c>
      <c r="J188" s="266"/>
      <c r="K188" s="267">
        <f t="shared" si="2"/>
        <v>0</v>
      </c>
      <c r="O188" s="259">
        <v>2</v>
      </c>
      <c r="AA188" s="232">
        <v>8</v>
      </c>
      <c r="AB188" s="232">
        <v>0</v>
      </c>
      <c r="AC188" s="232">
        <v>3</v>
      </c>
      <c r="AZ188" s="232">
        <v>1</v>
      </c>
      <c r="BA188" s="232">
        <f t="shared" si="3"/>
        <v>0</v>
      </c>
      <c r="BB188" s="232">
        <f t="shared" si="4"/>
        <v>0</v>
      </c>
      <c r="BC188" s="232">
        <f t="shared" si="5"/>
        <v>0</v>
      </c>
      <c r="BD188" s="232">
        <f t="shared" si="6"/>
        <v>0</v>
      </c>
      <c r="BE188" s="232">
        <f t="shared" si="7"/>
        <v>0</v>
      </c>
      <c r="CA188" s="259">
        <v>8</v>
      </c>
      <c r="CB188" s="259">
        <v>0</v>
      </c>
    </row>
    <row r="189" spans="1:80" x14ac:dyDescent="0.2">
      <c r="A189" s="277"/>
      <c r="B189" s="278" t="s">
        <v>99</v>
      </c>
      <c r="C189" s="279" t="s">
        <v>220</v>
      </c>
      <c r="D189" s="280"/>
      <c r="E189" s="281"/>
      <c r="F189" s="282"/>
      <c r="G189" s="283">
        <f>SUM(G128:G188)</f>
        <v>0</v>
      </c>
      <c r="H189" s="284"/>
      <c r="I189" s="285">
        <f>SUM(I128:I188)</f>
        <v>2.992268E-2</v>
      </c>
      <c r="J189" s="284"/>
      <c r="K189" s="285">
        <f>SUM(K128:K188)</f>
        <v>-11.334587899999999</v>
      </c>
      <c r="O189" s="259">
        <v>4</v>
      </c>
      <c r="BA189" s="286">
        <f>SUM(BA128:BA188)</f>
        <v>0</v>
      </c>
      <c r="BB189" s="286">
        <f>SUM(BB128:BB188)</f>
        <v>0</v>
      </c>
      <c r="BC189" s="286">
        <f>SUM(BC128:BC188)</f>
        <v>0</v>
      </c>
      <c r="BD189" s="286">
        <f>SUM(BD128:BD188)</f>
        <v>0</v>
      </c>
      <c r="BE189" s="286">
        <f>SUM(BE128:BE188)</f>
        <v>0</v>
      </c>
    </row>
    <row r="190" spans="1:80" x14ac:dyDescent="0.2">
      <c r="A190" s="249" t="s">
        <v>97</v>
      </c>
      <c r="B190" s="250" t="s">
        <v>280</v>
      </c>
      <c r="C190" s="251" t="s">
        <v>281</v>
      </c>
      <c r="D190" s="252"/>
      <c r="E190" s="253"/>
      <c r="F190" s="253"/>
      <c r="G190" s="254"/>
      <c r="H190" s="255"/>
      <c r="I190" s="256"/>
      <c r="J190" s="257"/>
      <c r="K190" s="258"/>
      <c r="O190" s="259">
        <v>1</v>
      </c>
    </row>
    <row r="191" spans="1:80" x14ac:dyDescent="0.2">
      <c r="A191" s="260">
        <v>41</v>
      </c>
      <c r="B191" s="261" t="s">
        <v>283</v>
      </c>
      <c r="C191" s="262" t="s">
        <v>284</v>
      </c>
      <c r="D191" s="263" t="s">
        <v>269</v>
      </c>
      <c r="E191" s="264">
        <v>4.2868868200000003</v>
      </c>
      <c r="F191" s="264">
        <v>0</v>
      </c>
      <c r="G191" s="265">
        <f>E191*F191</f>
        <v>0</v>
      </c>
      <c r="H191" s="266">
        <v>0</v>
      </c>
      <c r="I191" s="267">
        <f>E191*H191</f>
        <v>0</v>
      </c>
      <c r="J191" s="266"/>
      <c r="K191" s="267">
        <f>E191*J191</f>
        <v>0</v>
      </c>
      <c r="O191" s="259">
        <v>2</v>
      </c>
      <c r="AA191" s="232">
        <v>7</v>
      </c>
      <c r="AB191" s="232">
        <v>1</v>
      </c>
      <c r="AC191" s="232">
        <v>2</v>
      </c>
      <c r="AZ191" s="232">
        <v>1</v>
      </c>
      <c r="BA191" s="232">
        <f>IF(AZ191=1,G191,0)</f>
        <v>0</v>
      </c>
      <c r="BB191" s="232">
        <f>IF(AZ191=2,G191,0)</f>
        <v>0</v>
      </c>
      <c r="BC191" s="232">
        <f>IF(AZ191=3,G191,0)</f>
        <v>0</v>
      </c>
      <c r="BD191" s="232">
        <f>IF(AZ191=4,G191,0)</f>
        <v>0</v>
      </c>
      <c r="BE191" s="232">
        <f>IF(AZ191=5,G191,0)</f>
        <v>0</v>
      </c>
      <c r="CA191" s="259">
        <v>7</v>
      </c>
      <c r="CB191" s="259">
        <v>1</v>
      </c>
    </row>
    <row r="192" spans="1:80" x14ac:dyDescent="0.2">
      <c r="A192" s="277"/>
      <c r="B192" s="278" t="s">
        <v>99</v>
      </c>
      <c r="C192" s="279" t="s">
        <v>282</v>
      </c>
      <c r="D192" s="280"/>
      <c r="E192" s="281"/>
      <c r="F192" s="282"/>
      <c r="G192" s="283">
        <f>SUM(G190:G191)</f>
        <v>0</v>
      </c>
      <c r="H192" s="284"/>
      <c r="I192" s="285">
        <f>SUM(I190:I191)</f>
        <v>0</v>
      </c>
      <c r="J192" s="284"/>
      <c r="K192" s="285">
        <f>SUM(K190:K191)</f>
        <v>0</v>
      </c>
      <c r="O192" s="259">
        <v>4</v>
      </c>
      <c r="BA192" s="286">
        <f>SUM(BA190:BA191)</f>
        <v>0</v>
      </c>
      <c r="BB192" s="286">
        <f>SUM(BB190:BB191)</f>
        <v>0</v>
      </c>
      <c r="BC192" s="286">
        <f>SUM(BC190:BC191)</f>
        <v>0</v>
      </c>
      <c r="BD192" s="286">
        <f>SUM(BD190:BD191)</f>
        <v>0</v>
      </c>
      <c r="BE192" s="286">
        <f>SUM(BE190:BE191)</f>
        <v>0</v>
      </c>
    </row>
    <row r="193" spans="1:80" x14ac:dyDescent="0.2">
      <c r="A193" s="249" t="s">
        <v>97</v>
      </c>
      <c r="B193" s="250" t="s">
        <v>285</v>
      </c>
      <c r="C193" s="251" t="s">
        <v>286</v>
      </c>
      <c r="D193" s="252"/>
      <c r="E193" s="253"/>
      <c r="F193" s="253"/>
      <c r="G193" s="254"/>
      <c r="H193" s="255"/>
      <c r="I193" s="256"/>
      <c r="J193" s="257"/>
      <c r="K193" s="258"/>
      <c r="O193" s="259">
        <v>1</v>
      </c>
    </row>
    <row r="194" spans="1:80" ht="22.5" x14ac:dyDescent="0.2">
      <c r="A194" s="260">
        <v>42</v>
      </c>
      <c r="B194" s="261" t="s">
        <v>288</v>
      </c>
      <c r="C194" s="262" t="s">
        <v>289</v>
      </c>
      <c r="D194" s="263" t="s">
        <v>113</v>
      </c>
      <c r="E194" s="264">
        <v>62.850999999999999</v>
      </c>
      <c r="F194" s="264">
        <v>0</v>
      </c>
      <c r="G194" s="265">
        <f>E194*F194</f>
        <v>0</v>
      </c>
      <c r="H194" s="266">
        <v>3.2000000000000002E-3</v>
      </c>
      <c r="I194" s="267">
        <f>E194*H194</f>
        <v>0.2011232</v>
      </c>
      <c r="J194" s="266">
        <v>0</v>
      </c>
      <c r="K194" s="267">
        <f>E194*J194</f>
        <v>0</v>
      </c>
      <c r="O194" s="259">
        <v>2</v>
      </c>
      <c r="AA194" s="232">
        <v>1</v>
      </c>
      <c r="AB194" s="232">
        <v>0</v>
      </c>
      <c r="AC194" s="232">
        <v>0</v>
      </c>
      <c r="AZ194" s="232">
        <v>2</v>
      </c>
      <c r="BA194" s="232">
        <f>IF(AZ194=1,G194,0)</f>
        <v>0</v>
      </c>
      <c r="BB194" s="232">
        <f>IF(AZ194=2,G194,0)</f>
        <v>0</v>
      </c>
      <c r="BC194" s="232">
        <f>IF(AZ194=3,G194,0)</f>
        <v>0</v>
      </c>
      <c r="BD194" s="232">
        <f>IF(AZ194=4,G194,0)</f>
        <v>0</v>
      </c>
      <c r="BE194" s="232">
        <f>IF(AZ194=5,G194,0)</f>
        <v>0</v>
      </c>
      <c r="CA194" s="259">
        <v>1</v>
      </c>
      <c r="CB194" s="259">
        <v>0</v>
      </c>
    </row>
    <row r="195" spans="1:80" x14ac:dyDescent="0.2">
      <c r="A195" s="268"/>
      <c r="B195" s="271"/>
      <c r="C195" s="328" t="s">
        <v>731</v>
      </c>
      <c r="D195" s="329"/>
      <c r="E195" s="272">
        <v>29.337</v>
      </c>
      <c r="F195" s="273"/>
      <c r="G195" s="274"/>
      <c r="H195" s="275"/>
      <c r="I195" s="269"/>
      <c r="J195" s="276"/>
      <c r="K195" s="269"/>
      <c r="M195" s="270" t="s">
        <v>731</v>
      </c>
      <c r="O195" s="259"/>
    </row>
    <row r="196" spans="1:80" x14ac:dyDescent="0.2">
      <c r="A196" s="268"/>
      <c r="B196" s="271"/>
      <c r="C196" s="328" t="s">
        <v>732</v>
      </c>
      <c r="D196" s="329"/>
      <c r="E196" s="272">
        <v>29.193999999999999</v>
      </c>
      <c r="F196" s="273"/>
      <c r="G196" s="274"/>
      <c r="H196" s="275"/>
      <c r="I196" s="269"/>
      <c r="J196" s="276"/>
      <c r="K196" s="269"/>
      <c r="M196" s="270" t="s">
        <v>732</v>
      </c>
      <c r="O196" s="259"/>
    </row>
    <row r="197" spans="1:80" x14ac:dyDescent="0.2">
      <c r="A197" s="268"/>
      <c r="B197" s="271"/>
      <c r="C197" s="328" t="s">
        <v>733</v>
      </c>
      <c r="D197" s="329"/>
      <c r="E197" s="272">
        <v>4.32</v>
      </c>
      <c r="F197" s="273"/>
      <c r="G197" s="274"/>
      <c r="H197" s="275"/>
      <c r="I197" s="269"/>
      <c r="J197" s="276"/>
      <c r="K197" s="269"/>
      <c r="M197" s="270" t="s">
        <v>733</v>
      </c>
      <c r="O197" s="259"/>
    </row>
    <row r="198" spans="1:80" x14ac:dyDescent="0.2">
      <c r="A198" s="277"/>
      <c r="B198" s="278" t="s">
        <v>99</v>
      </c>
      <c r="C198" s="279" t="s">
        <v>287</v>
      </c>
      <c r="D198" s="280"/>
      <c r="E198" s="281"/>
      <c r="F198" s="282"/>
      <c r="G198" s="283">
        <f>SUM(G193:G197)</f>
        <v>0</v>
      </c>
      <c r="H198" s="284"/>
      <c r="I198" s="285">
        <f>SUM(I193:I197)</f>
        <v>0.2011232</v>
      </c>
      <c r="J198" s="284"/>
      <c r="K198" s="285">
        <f>SUM(K193:K197)</f>
        <v>0</v>
      </c>
      <c r="O198" s="259">
        <v>4</v>
      </c>
      <c r="BA198" s="286">
        <f>SUM(BA193:BA197)</f>
        <v>0</v>
      </c>
      <c r="BB198" s="286">
        <f>SUM(BB193:BB197)</f>
        <v>0</v>
      </c>
      <c r="BC198" s="286">
        <f>SUM(BC193:BC197)</f>
        <v>0</v>
      </c>
      <c r="BD198" s="286">
        <f>SUM(BD193:BD197)</f>
        <v>0</v>
      </c>
      <c r="BE198" s="286">
        <f>SUM(BE193:BE197)</f>
        <v>0</v>
      </c>
    </row>
    <row r="199" spans="1:80" x14ac:dyDescent="0.2">
      <c r="A199" s="249" t="s">
        <v>97</v>
      </c>
      <c r="B199" s="250" t="s">
        <v>292</v>
      </c>
      <c r="C199" s="251" t="s">
        <v>293</v>
      </c>
      <c r="D199" s="252"/>
      <c r="E199" s="253"/>
      <c r="F199" s="253"/>
      <c r="G199" s="254"/>
      <c r="H199" s="255"/>
      <c r="I199" s="256"/>
      <c r="J199" s="257"/>
      <c r="K199" s="258"/>
      <c r="O199" s="259">
        <v>1</v>
      </c>
    </row>
    <row r="200" spans="1:80" x14ac:dyDescent="0.2">
      <c r="A200" s="260">
        <v>43</v>
      </c>
      <c r="B200" s="261" t="s">
        <v>295</v>
      </c>
      <c r="C200" s="262" t="s">
        <v>296</v>
      </c>
      <c r="D200" s="263" t="s">
        <v>297</v>
      </c>
      <c r="E200" s="264">
        <v>4</v>
      </c>
      <c r="F200" s="264">
        <v>0</v>
      </c>
      <c r="G200" s="265">
        <f>E200*F200</f>
        <v>0</v>
      </c>
      <c r="H200" s="266">
        <v>8.9999999999999998E-4</v>
      </c>
      <c r="I200" s="267">
        <f>E200*H200</f>
        <v>3.5999999999999999E-3</v>
      </c>
      <c r="J200" s="266">
        <v>0</v>
      </c>
      <c r="K200" s="267">
        <f>E200*J200</f>
        <v>0</v>
      </c>
      <c r="O200" s="259">
        <v>2</v>
      </c>
      <c r="AA200" s="232">
        <v>1</v>
      </c>
      <c r="AB200" s="232">
        <v>7</v>
      </c>
      <c r="AC200" s="232">
        <v>7</v>
      </c>
      <c r="AZ200" s="232">
        <v>2</v>
      </c>
      <c r="BA200" s="232">
        <f>IF(AZ200=1,G200,0)</f>
        <v>0</v>
      </c>
      <c r="BB200" s="232">
        <f>IF(AZ200=2,G200,0)</f>
        <v>0</v>
      </c>
      <c r="BC200" s="232">
        <f>IF(AZ200=3,G200,0)</f>
        <v>0</v>
      </c>
      <c r="BD200" s="232">
        <f>IF(AZ200=4,G200,0)</f>
        <v>0</v>
      </c>
      <c r="BE200" s="232">
        <f>IF(AZ200=5,G200,0)</f>
        <v>0</v>
      </c>
      <c r="CA200" s="259">
        <v>1</v>
      </c>
      <c r="CB200" s="259">
        <v>7</v>
      </c>
    </row>
    <row r="201" spans="1:80" x14ac:dyDescent="0.2">
      <c r="A201" s="268"/>
      <c r="B201" s="271"/>
      <c r="C201" s="328" t="s">
        <v>694</v>
      </c>
      <c r="D201" s="329"/>
      <c r="E201" s="272">
        <v>2</v>
      </c>
      <c r="F201" s="273"/>
      <c r="G201" s="274"/>
      <c r="H201" s="275"/>
      <c r="I201" s="269"/>
      <c r="J201" s="276"/>
      <c r="K201" s="269"/>
      <c r="M201" s="298">
        <v>4.3347222222222221</v>
      </c>
      <c r="O201" s="259"/>
    </row>
    <row r="202" spans="1:80" x14ac:dyDescent="0.2">
      <c r="A202" s="268"/>
      <c r="B202" s="271"/>
      <c r="C202" s="328" t="s">
        <v>696</v>
      </c>
      <c r="D202" s="329"/>
      <c r="E202" s="272">
        <v>2</v>
      </c>
      <c r="F202" s="273"/>
      <c r="G202" s="274"/>
      <c r="H202" s="275"/>
      <c r="I202" s="269"/>
      <c r="J202" s="276"/>
      <c r="K202" s="269"/>
      <c r="M202" s="298">
        <v>8.5430555555555561</v>
      </c>
      <c r="O202" s="259"/>
    </row>
    <row r="203" spans="1:80" x14ac:dyDescent="0.2">
      <c r="A203" s="277"/>
      <c r="B203" s="278" t="s">
        <v>99</v>
      </c>
      <c r="C203" s="279" t="s">
        <v>294</v>
      </c>
      <c r="D203" s="280"/>
      <c r="E203" s="281"/>
      <c r="F203" s="282"/>
      <c r="G203" s="283">
        <f>SUM(G199:G202)</f>
        <v>0</v>
      </c>
      <c r="H203" s="284"/>
      <c r="I203" s="285">
        <f>SUM(I199:I202)</f>
        <v>3.5999999999999999E-3</v>
      </c>
      <c r="J203" s="284"/>
      <c r="K203" s="285">
        <f>SUM(K199:K202)</f>
        <v>0</v>
      </c>
      <c r="O203" s="259">
        <v>4</v>
      </c>
      <c r="BA203" s="286">
        <f>SUM(BA199:BA202)</f>
        <v>0</v>
      </c>
      <c r="BB203" s="286">
        <f>SUM(BB199:BB202)</f>
        <v>0</v>
      </c>
      <c r="BC203" s="286">
        <f>SUM(BC199:BC202)</f>
        <v>0</v>
      </c>
      <c r="BD203" s="286">
        <f>SUM(BD199:BD202)</f>
        <v>0</v>
      </c>
      <c r="BE203" s="286">
        <f>SUM(BE199:BE202)</f>
        <v>0</v>
      </c>
    </row>
    <row r="204" spans="1:80" x14ac:dyDescent="0.2">
      <c r="A204" s="249" t="s">
        <v>97</v>
      </c>
      <c r="B204" s="250" t="s">
        <v>298</v>
      </c>
      <c r="C204" s="251" t="s">
        <v>299</v>
      </c>
      <c r="D204" s="252"/>
      <c r="E204" s="253"/>
      <c r="F204" s="253"/>
      <c r="G204" s="254"/>
      <c r="H204" s="255"/>
      <c r="I204" s="256"/>
      <c r="J204" s="257"/>
      <c r="K204" s="258"/>
      <c r="O204" s="259">
        <v>1</v>
      </c>
    </row>
    <row r="205" spans="1:80" x14ac:dyDescent="0.2">
      <c r="A205" s="260">
        <v>44</v>
      </c>
      <c r="B205" s="261" t="s">
        <v>301</v>
      </c>
      <c r="C205" s="262" t="s">
        <v>302</v>
      </c>
      <c r="D205" s="263" t="s">
        <v>197</v>
      </c>
      <c r="E205" s="264">
        <v>2</v>
      </c>
      <c r="F205" s="264">
        <v>0</v>
      </c>
      <c r="G205" s="265">
        <f>E205*F205</f>
        <v>0</v>
      </c>
      <c r="H205" s="266">
        <v>1.6800000000000001E-3</v>
      </c>
      <c r="I205" s="267">
        <f>E205*H205</f>
        <v>3.3600000000000001E-3</v>
      </c>
      <c r="J205" s="266">
        <v>0</v>
      </c>
      <c r="K205" s="267">
        <f>E205*J205</f>
        <v>0</v>
      </c>
      <c r="O205" s="259">
        <v>2</v>
      </c>
      <c r="AA205" s="232">
        <v>1</v>
      </c>
      <c r="AB205" s="232">
        <v>7</v>
      </c>
      <c r="AC205" s="232">
        <v>7</v>
      </c>
      <c r="AZ205" s="232">
        <v>2</v>
      </c>
      <c r="BA205" s="232">
        <f>IF(AZ205=1,G205,0)</f>
        <v>0</v>
      </c>
      <c r="BB205" s="232">
        <f>IF(AZ205=2,G205,0)</f>
        <v>0</v>
      </c>
      <c r="BC205" s="232">
        <f>IF(AZ205=3,G205,0)</f>
        <v>0</v>
      </c>
      <c r="BD205" s="232">
        <f>IF(AZ205=4,G205,0)</f>
        <v>0</v>
      </c>
      <c r="BE205" s="232">
        <f>IF(AZ205=5,G205,0)</f>
        <v>0</v>
      </c>
      <c r="CA205" s="259">
        <v>1</v>
      </c>
      <c r="CB205" s="259">
        <v>7</v>
      </c>
    </row>
    <row r="206" spans="1:80" x14ac:dyDescent="0.2">
      <c r="A206" s="268"/>
      <c r="B206" s="271"/>
      <c r="C206" s="328" t="s">
        <v>685</v>
      </c>
      <c r="D206" s="329"/>
      <c r="E206" s="272">
        <v>1</v>
      </c>
      <c r="F206" s="273"/>
      <c r="G206" s="274"/>
      <c r="H206" s="275"/>
      <c r="I206" s="269"/>
      <c r="J206" s="276"/>
      <c r="K206" s="269"/>
      <c r="M206" s="298">
        <v>4.4173611111111111</v>
      </c>
      <c r="O206" s="259"/>
    </row>
    <row r="207" spans="1:80" x14ac:dyDescent="0.2">
      <c r="A207" s="268"/>
      <c r="B207" s="271"/>
      <c r="C207" s="328" t="s">
        <v>686</v>
      </c>
      <c r="D207" s="329"/>
      <c r="E207" s="272">
        <v>1</v>
      </c>
      <c r="F207" s="273"/>
      <c r="G207" s="274"/>
      <c r="H207" s="275"/>
      <c r="I207" s="269"/>
      <c r="J207" s="276"/>
      <c r="K207" s="269"/>
      <c r="M207" s="298">
        <v>8.625694444444445</v>
      </c>
      <c r="O207" s="259"/>
    </row>
    <row r="208" spans="1:80" ht="22.5" x14ac:dyDescent="0.2">
      <c r="A208" s="260">
        <v>45</v>
      </c>
      <c r="B208" s="261" t="s">
        <v>195</v>
      </c>
      <c r="C208" s="262" t="s">
        <v>734</v>
      </c>
      <c r="D208" s="263" t="s">
        <v>304</v>
      </c>
      <c r="E208" s="264">
        <v>2</v>
      </c>
      <c r="F208" s="264">
        <v>0</v>
      </c>
      <c r="G208" s="265">
        <f>E208*F208</f>
        <v>0</v>
      </c>
      <c r="H208" s="266">
        <v>0</v>
      </c>
      <c r="I208" s="267">
        <f>E208*H208</f>
        <v>0</v>
      </c>
      <c r="J208" s="266"/>
      <c r="K208" s="267">
        <f>E208*J208</f>
        <v>0</v>
      </c>
      <c r="O208" s="259">
        <v>2</v>
      </c>
      <c r="AA208" s="232">
        <v>12</v>
      </c>
      <c r="AB208" s="232">
        <v>0</v>
      </c>
      <c r="AC208" s="232">
        <v>11</v>
      </c>
      <c r="AZ208" s="232">
        <v>2</v>
      </c>
      <c r="BA208" s="232">
        <f>IF(AZ208=1,G208,0)</f>
        <v>0</v>
      </c>
      <c r="BB208" s="232">
        <f>IF(AZ208=2,G208,0)</f>
        <v>0</v>
      </c>
      <c r="BC208" s="232">
        <f>IF(AZ208=3,G208,0)</f>
        <v>0</v>
      </c>
      <c r="BD208" s="232">
        <f>IF(AZ208=4,G208,0)</f>
        <v>0</v>
      </c>
      <c r="BE208" s="232">
        <f>IF(AZ208=5,G208,0)</f>
        <v>0</v>
      </c>
      <c r="CA208" s="259">
        <v>12</v>
      </c>
      <c r="CB208" s="259">
        <v>0</v>
      </c>
    </row>
    <row r="209" spans="1:80" x14ac:dyDescent="0.2">
      <c r="A209" s="260">
        <v>46</v>
      </c>
      <c r="B209" s="261" t="s">
        <v>305</v>
      </c>
      <c r="C209" s="262" t="s">
        <v>306</v>
      </c>
      <c r="D209" s="263" t="s">
        <v>12</v>
      </c>
      <c r="E209" s="264"/>
      <c r="F209" s="264">
        <v>0</v>
      </c>
      <c r="G209" s="265">
        <f>E209*F209</f>
        <v>0</v>
      </c>
      <c r="H209" s="266">
        <v>0</v>
      </c>
      <c r="I209" s="267">
        <f>E209*H209</f>
        <v>0</v>
      </c>
      <c r="J209" s="266"/>
      <c r="K209" s="267">
        <f>E209*J209</f>
        <v>0</v>
      </c>
      <c r="O209" s="259">
        <v>2</v>
      </c>
      <c r="AA209" s="232">
        <v>7</v>
      </c>
      <c r="AB209" s="232">
        <v>1002</v>
      </c>
      <c r="AC209" s="232">
        <v>5</v>
      </c>
      <c r="AZ209" s="232">
        <v>2</v>
      </c>
      <c r="BA209" s="232">
        <f>IF(AZ209=1,G209,0)</f>
        <v>0</v>
      </c>
      <c r="BB209" s="232">
        <f>IF(AZ209=2,G209,0)</f>
        <v>0</v>
      </c>
      <c r="BC209" s="232">
        <f>IF(AZ209=3,G209,0)</f>
        <v>0</v>
      </c>
      <c r="BD209" s="232">
        <f>IF(AZ209=4,G209,0)</f>
        <v>0</v>
      </c>
      <c r="BE209" s="232">
        <f>IF(AZ209=5,G209,0)</f>
        <v>0</v>
      </c>
      <c r="CA209" s="259">
        <v>7</v>
      </c>
      <c r="CB209" s="259">
        <v>1002</v>
      </c>
    </row>
    <row r="210" spans="1:80" x14ac:dyDescent="0.2">
      <c r="A210" s="277"/>
      <c r="B210" s="278" t="s">
        <v>99</v>
      </c>
      <c r="C210" s="279" t="s">
        <v>300</v>
      </c>
      <c r="D210" s="280"/>
      <c r="E210" s="281"/>
      <c r="F210" s="282"/>
      <c r="G210" s="283">
        <f>SUM(G204:G209)</f>
        <v>0</v>
      </c>
      <c r="H210" s="284"/>
      <c r="I210" s="285">
        <f>SUM(I204:I209)</f>
        <v>3.3600000000000001E-3</v>
      </c>
      <c r="J210" s="284"/>
      <c r="K210" s="285">
        <f>SUM(K204:K209)</f>
        <v>0</v>
      </c>
      <c r="O210" s="259">
        <v>4</v>
      </c>
      <c r="BA210" s="286">
        <f>SUM(BA204:BA209)</f>
        <v>0</v>
      </c>
      <c r="BB210" s="286">
        <f>SUM(BB204:BB209)</f>
        <v>0</v>
      </c>
      <c r="BC210" s="286">
        <f>SUM(BC204:BC209)</f>
        <v>0</v>
      </c>
      <c r="BD210" s="286">
        <f>SUM(BD204:BD209)</f>
        <v>0</v>
      </c>
      <c r="BE210" s="286">
        <f>SUM(BE204:BE209)</f>
        <v>0</v>
      </c>
    </row>
    <row r="211" spans="1:80" x14ac:dyDescent="0.2">
      <c r="A211" s="249" t="s">
        <v>97</v>
      </c>
      <c r="B211" s="250" t="s">
        <v>307</v>
      </c>
      <c r="C211" s="251" t="s">
        <v>308</v>
      </c>
      <c r="D211" s="252"/>
      <c r="E211" s="253"/>
      <c r="F211" s="253"/>
      <c r="G211" s="254"/>
      <c r="H211" s="255"/>
      <c r="I211" s="256"/>
      <c r="J211" s="257"/>
      <c r="K211" s="258"/>
      <c r="O211" s="259">
        <v>1</v>
      </c>
    </row>
    <row r="212" spans="1:80" x14ac:dyDescent="0.2">
      <c r="A212" s="260">
        <v>47</v>
      </c>
      <c r="B212" s="261" t="s">
        <v>310</v>
      </c>
      <c r="C212" s="262" t="s">
        <v>311</v>
      </c>
      <c r="D212" s="263" t="s">
        <v>113</v>
      </c>
      <c r="E212" s="264">
        <v>53.21</v>
      </c>
      <c r="F212" s="264">
        <v>0</v>
      </c>
      <c r="G212" s="265">
        <f>E212*F212</f>
        <v>0</v>
      </c>
      <c r="H212" s="266">
        <v>2.1000000000000001E-4</v>
      </c>
      <c r="I212" s="267">
        <f>E212*H212</f>
        <v>1.1174100000000001E-2</v>
      </c>
      <c r="J212" s="266">
        <v>0</v>
      </c>
      <c r="K212" s="267">
        <f>E212*J212</f>
        <v>0</v>
      </c>
      <c r="O212" s="259">
        <v>2</v>
      </c>
      <c r="AA212" s="232">
        <v>1</v>
      </c>
      <c r="AB212" s="232">
        <v>7</v>
      </c>
      <c r="AC212" s="232">
        <v>7</v>
      </c>
      <c r="AZ212" s="232">
        <v>2</v>
      </c>
      <c r="BA212" s="232">
        <f>IF(AZ212=1,G212,0)</f>
        <v>0</v>
      </c>
      <c r="BB212" s="232">
        <f>IF(AZ212=2,G212,0)</f>
        <v>0</v>
      </c>
      <c r="BC212" s="232">
        <f>IF(AZ212=3,G212,0)</f>
        <v>0</v>
      </c>
      <c r="BD212" s="232">
        <f>IF(AZ212=4,G212,0)</f>
        <v>0</v>
      </c>
      <c r="BE212" s="232">
        <f>IF(AZ212=5,G212,0)</f>
        <v>0</v>
      </c>
      <c r="CA212" s="259">
        <v>1</v>
      </c>
      <c r="CB212" s="259">
        <v>7</v>
      </c>
    </row>
    <row r="213" spans="1:80" x14ac:dyDescent="0.2">
      <c r="A213" s="268"/>
      <c r="B213" s="271"/>
      <c r="C213" s="328" t="s">
        <v>679</v>
      </c>
      <c r="D213" s="329"/>
      <c r="E213" s="272">
        <v>26.67</v>
      </c>
      <c r="F213" s="273"/>
      <c r="G213" s="274"/>
      <c r="H213" s="275"/>
      <c r="I213" s="269"/>
      <c r="J213" s="276"/>
      <c r="K213" s="269"/>
      <c r="M213" s="270" t="s">
        <v>679</v>
      </c>
      <c r="O213" s="259"/>
    </row>
    <row r="214" spans="1:80" x14ac:dyDescent="0.2">
      <c r="A214" s="268"/>
      <c r="B214" s="271"/>
      <c r="C214" s="328" t="s">
        <v>680</v>
      </c>
      <c r="D214" s="329"/>
      <c r="E214" s="272">
        <v>26.54</v>
      </c>
      <c r="F214" s="273"/>
      <c r="G214" s="274"/>
      <c r="H214" s="275"/>
      <c r="I214" s="269"/>
      <c r="J214" s="276"/>
      <c r="K214" s="269"/>
      <c r="M214" s="270" t="s">
        <v>680</v>
      </c>
      <c r="O214" s="259"/>
    </row>
    <row r="215" spans="1:80" ht="22.5" x14ac:dyDescent="0.2">
      <c r="A215" s="260">
        <v>48</v>
      </c>
      <c r="B215" s="261" t="s">
        <v>312</v>
      </c>
      <c r="C215" s="262" t="s">
        <v>313</v>
      </c>
      <c r="D215" s="263" t="s">
        <v>124</v>
      </c>
      <c r="E215" s="264">
        <v>23.07</v>
      </c>
      <c r="F215" s="264">
        <v>0</v>
      </c>
      <c r="G215" s="265">
        <f>E215*F215</f>
        <v>0</v>
      </c>
      <c r="H215" s="266">
        <v>3.4000000000000002E-4</v>
      </c>
      <c r="I215" s="267">
        <f>E215*H215</f>
        <v>7.8438000000000015E-3</v>
      </c>
      <c r="J215" s="266">
        <v>0</v>
      </c>
      <c r="K215" s="267">
        <f>E215*J215</f>
        <v>0</v>
      </c>
      <c r="O215" s="259">
        <v>2</v>
      </c>
      <c r="AA215" s="232">
        <v>1</v>
      </c>
      <c r="AB215" s="232">
        <v>7</v>
      </c>
      <c r="AC215" s="232">
        <v>7</v>
      </c>
      <c r="AZ215" s="232">
        <v>2</v>
      </c>
      <c r="BA215" s="232">
        <f>IF(AZ215=1,G215,0)</f>
        <v>0</v>
      </c>
      <c r="BB215" s="232">
        <f>IF(AZ215=2,G215,0)</f>
        <v>0</v>
      </c>
      <c r="BC215" s="232">
        <f>IF(AZ215=3,G215,0)</f>
        <v>0</v>
      </c>
      <c r="BD215" s="232">
        <f>IF(AZ215=4,G215,0)</f>
        <v>0</v>
      </c>
      <c r="BE215" s="232">
        <f>IF(AZ215=5,G215,0)</f>
        <v>0</v>
      </c>
      <c r="CA215" s="259">
        <v>1</v>
      </c>
      <c r="CB215" s="259">
        <v>7</v>
      </c>
    </row>
    <row r="216" spans="1:80" x14ac:dyDescent="0.2">
      <c r="A216" s="268"/>
      <c r="B216" s="271"/>
      <c r="C216" s="328" t="s">
        <v>707</v>
      </c>
      <c r="D216" s="329"/>
      <c r="E216" s="272">
        <v>11.53</v>
      </c>
      <c r="F216" s="273"/>
      <c r="G216" s="274"/>
      <c r="H216" s="275"/>
      <c r="I216" s="269"/>
      <c r="J216" s="276"/>
      <c r="K216" s="269"/>
      <c r="M216" s="270" t="s">
        <v>707</v>
      </c>
      <c r="O216" s="259"/>
    </row>
    <row r="217" spans="1:80" x14ac:dyDescent="0.2">
      <c r="A217" s="268"/>
      <c r="B217" s="271"/>
      <c r="C217" s="328" t="s">
        <v>708</v>
      </c>
      <c r="D217" s="329"/>
      <c r="E217" s="272">
        <v>11.54</v>
      </c>
      <c r="F217" s="273"/>
      <c r="G217" s="274"/>
      <c r="H217" s="275"/>
      <c r="I217" s="269"/>
      <c r="J217" s="276"/>
      <c r="K217" s="269"/>
      <c r="M217" s="270" t="s">
        <v>708</v>
      </c>
      <c r="O217" s="259"/>
    </row>
    <row r="218" spans="1:80" x14ac:dyDescent="0.2">
      <c r="A218" s="260">
        <v>49</v>
      </c>
      <c r="B218" s="261" t="s">
        <v>315</v>
      </c>
      <c r="C218" s="262" t="s">
        <v>316</v>
      </c>
      <c r="D218" s="263" t="s">
        <v>113</v>
      </c>
      <c r="E218" s="264">
        <v>53.21</v>
      </c>
      <c r="F218" s="264">
        <v>0</v>
      </c>
      <c r="G218" s="265">
        <f>E218*F218</f>
        <v>0</v>
      </c>
      <c r="H218" s="266">
        <v>4.7499999999999999E-3</v>
      </c>
      <c r="I218" s="267">
        <f>E218*H218</f>
        <v>0.25274750000000001</v>
      </c>
      <c r="J218" s="266">
        <v>0</v>
      </c>
      <c r="K218" s="267">
        <f>E218*J218</f>
        <v>0</v>
      </c>
      <c r="O218" s="259">
        <v>2</v>
      </c>
      <c r="AA218" s="232">
        <v>1</v>
      </c>
      <c r="AB218" s="232">
        <v>0</v>
      </c>
      <c r="AC218" s="232">
        <v>0</v>
      </c>
      <c r="AZ218" s="232">
        <v>2</v>
      </c>
      <c r="BA218" s="232">
        <f>IF(AZ218=1,G218,0)</f>
        <v>0</v>
      </c>
      <c r="BB218" s="232">
        <f>IF(AZ218=2,G218,0)</f>
        <v>0</v>
      </c>
      <c r="BC218" s="232">
        <f>IF(AZ218=3,G218,0)</f>
        <v>0</v>
      </c>
      <c r="BD218" s="232">
        <f>IF(AZ218=4,G218,0)</f>
        <v>0</v>
      </c>
      <c r="BE218" s="232">
        <f>IF(AZ218=5,G218,0)</f>
        <v>0</v>
      </c>
      <c r="CA218" s="259">
        <v>1</v>
      </c>
      <c r="CB218" s="259">
        <v>0</v>
      </c>
    </row>
    <row r="219" spans="1:80" x14ac:dyDescent="0.2">
      <c r="A219" s="268"/>
      <c r="B219" s="271"/>
      <c r="C219" s="328" t="s">
        <v>735</v>
      </c>
      <c r="D219" s="329"/>
      <c r="E219" s="272">
        <v>22.12</v>
      </c>
      <c r="F219" s="273"/>
      <c r="G219" s="274"/>
      <c r="H219" s="275"/>
      <c r="I219" s="269"/>
      <c r="J219" s="276"/>
      <c r="K219" s="269"/>
      <c r="M219" s="270" t="s">
        <v>735</v>
      </c>
      <c r="O219" s="259"/>
    </row>
    <row r="220" spans="1:80" x14ac:dyDescent="0.2">
      <c r="A220" s="268"/>
      <c r="B220" s="271"/>
      <c r="C220" s="328" t="s">
        <v>736</v>
      </c>
      <c r="D220" s="329"/>
      <c r="E220" s="272">
        <v>4.55</v>
      </c>
      <c r="F220" s="273"/>
      <c r="G220" s="274"/>
      <c r="H220" s="275"/>
      <c r="I220" s="269"/>
      <c r="J220" s="276"/>
      <c r="K220" s="269"/>
      <c r="M220" s="270" t="s">
        <v>736</v>
      </c>
      <c r="O220" s="259"/>
    </row>
    <row r="221" spans="1:80" x14ac:dyDescent="0.2">
      <c r="A221" s="268"/>
      <c r="B221" s="271"/>
      <c r="C221" s="330" t="s">
        <v>147</v>
      </c>
      <c r="D221" s="329"/>
      <c r="E221" s="297">
        <v>26.67</v>
      </c>
      <c r="F221" s="273"/>
      <c r="G221" s="274"/>
      <c r="H221" s="275"/>
      <c r="I221" s="269"/>
      <c r="J221" s="276"/>
      <c r="K221" s="269"/>
      <c r="M221" s="270" t="s">
        <v>147</v>
      </c>
      <c r="O221" s="259"/>
    </row>
    <row r="222" spans="1:80" x14ac:dyDescent="0.2">
      <c r="A222" s="268"/>
      <c r="B222" s="271"/>
      <c r="C222" s="328" t="s">
        <v>737</v>
      </c>
      <c r="D222" s="329"/>
      <c r="E222" s="272">
        <v>22</v>
      </c>
      <c r="F222" s="273"/>
      <c r="G222" s="274"/>
      <c r="H222" s="275"/>
      <c r="I222" s="269"/>
      <c r="J222" s="276"/>
      <c r="K222" s="269"/>
      <c r="M222" s="270" t="s">
        <v>737</v>
      </c>
      <c r="O222" s="259"/>
    </row>
    <row r="223" spans="1:80" x14ac:dyDescent="0.2">
      <c r="A223" s="268"/>
      <c r="B223" s="271"/>
      <c r="C223" s="328" t="s">
        <v>738</v>
      </c>
      <c r="D223" s="329"/>
      <c r="E223" s="272">
        <v>4.54</v>
      </c>
      <c r="F223" s="273"/>
      <c r="G223" s="274"/>
      <c r="H223" s="275"/>
      <c r="I223" s="269"/>
      <c r="J223" s="276"/>
      <c r="K223" s="269"/>
      <c r="M223" s="270" t="s">
        <v>738</v>
      </c>
      <c r="O223" s="259"/>
    </row>
    <row r="224" spans="1:80" x14ac:dyDescent="0.2">
      <c r="A224" s="268"/>
      <c r="B224" s="271"/>
      <c r="C224" s="330" t="s">
        <v>147</v>
      </c>
      <c r="D224" s="329"/>
      <c r="E224" s="297">
        <v>26.54</v>
      </c>
      <c r="F224" s="273"/>
      <c r="G224" s="274"/>
      <c r="H224" s="275"/>
      <c r="I224" s="269"/>
      <c r="J224" s="276"/>
      <c r="K224" s="269"/>
      <c r="M224" s="270" t="s">
        <v>147</v>
      </c>
      <c r="O224" s="259"/>
    </row>
    <row r="225" spans="1:80" x14ac:dyDescent="0.2">
      <c r="A225" s="260">
        <v>50</v>
      </c>
      <c r="B225" s="261" t="s">
        <v>317</v>
      </c>
      <c r="C225" s="262" t="s">
        <v>318</v>
      </c>
      <c r="D225" s="263" t="s">
        <v>124</v>
      </c>
      <c r="E225" s="264">
        <v>96.11</v>
      </c>
      <c r="F225" s="264">
        <v>0</v>
      </c>
      <c r="G225" s="265">
        <f>E225*F225</f>
        <v>0</v>
      </c>
      <c r="H225" s="266">
        <v>4.0000000000000003E-5</v>
      </c>
      <c r="I225" s="267">
        <f>E225*H225</f>
        <v>3.8444000000000004E-3</v>
      </c>
      <c r="J225" s="266">
        <v>0</v>
      </c>
      <c r="K225" s="267">
        <f>E225*J225</f>
        <v>0</v>
      </c>
      <c r="O225" s="259">
        <v>2</v>
      </c>
      <c r="AA225" s="232">
        <v>1</v>
      </c>
      <c r="AB225" s="232">
        <v>7</v>
      </c>
      <c r="AC225" s="232">
        <v>7</v>
      </c>
      <c r="AZ225" s="232">
        <v>2</v>
      </c>
      <c r="BA225" s="232">
        <f>IF(AZ225=1,G225,0)</f>
        <v>0</v>
      </c>
      <c r="BB225" s="232">
        <f>IF(AZ225=2,G225,0)</f>
        <v>0</v>
      </c>
      <c r="BC225" s="232">
        <f>IF(AZ225=3,G225,0)</f>
        <v>0</v>
      </c>
      <c r="BD225" s="232">
        <f>IF(AZ225=4,G225,0)</f>
        <v>0</v>
      </c>
      <c r="BE225" s="232">
        <f>IF(AZ225=5,G225,0)</f>
        <v>0</v>
      </c>
      <c r="CA225" s="259">
        <v>1</v>
      </c>
      <c r="CB225" s="259">
        <v>7</v>
      </c>
    </row>
    <row r="226" spans="1:80" x14ac:dyDescent="0.2">
      <c r="A226" s="268"/>
      <c r="B226" s="271"/>
      <c r="C226" s="328" t="s">
        <v>739</v>
      </c>
      <c r="D226" s="329"/>
      <c r="E226" s="272">
        <v>28.11</v>
      </c>
      <c r="F226" s="273"/>
      <c r="G226" s="274"/>
      <c r="H226" s="275"/>
      <c r="I226" s="269"/>
      <c r="J226" s="276"/>
      <c r="K226" s="269"/>
      <c r="M226" s="270" t="s">
        <v>739</v>
      </c>
      <c r="O226" s="259"/>
    </row>
    <row r="227" spans="1:80" x14ac:dyDescent="0.2">
      <c r="A227" s="268"/>
      <c r="B227" s="271"/>
      <c r="C227" s="328" t="s">
        <v>740</v>
      </c>
      <c r="D227" s="329"/>
      <c r="E227" s="272">
        <v>3.2</v>
      </c>
      <c r="F227" s="273"/>
      <c r="G227" s="274"/>
      <c r="H227" s="275"/>
      <c r="I227" s="269"/>
      <c r="J227" s="276"/>
      <c r="K227" s="269"/>
      <c r="M227" s="270" t="s">
        <v>740</v>
      </c>
      <c r="O227" s="259"/>
    </row>
    <row r="228" spans="1:80" x14ac:dyDescent="0.2">
      <c r="A228" s="268"/>
      <c r="B228" s="271"/>
      <c r="C228" s="328" t="s">
        <v>741</v>
      </c>
      <c r="D228" s="329"/>
      <c r="E228" s="272">
        <v>4.04</v>
      </c>
      <c r="F228" s="273"/>
      <c r="G228" s="274"/>
      <c r="H228" s="275"/>
      <c r="I228" s="269"/>
      <c r="J228" s="276"/>
      <c r="K228" s="269"/>
      <c r="M228" s="270" t="s">
        <v>741</v>
      </c>
      <c r="O228" s="259"/>
    </row>
    <row r="229" spans="1:80" x14ac:dyDescent="0.2">
      <c r="A229" s="268"/>
      <c r="B229" s="271"/>
      <c r="C229" s="328" t="s">
        <v>742</v>
      </c>
      <c r="D229" s="329"/>
      <c r="E229" s="272">
        <v>8.49</v>
      </c>
      <c r="F229" s="273"/>
      <c r="G229" s="274"/>
      <c r="H229" s="275"/>
      <c r="I229" s="269"/>
      <c r="J229" s="276"/>
      <c r="K229" s="269"/>
      <c r="M229" s="270" t="s">
        <v>742</v>
      </c>
      <c r="O229" s="259"/>
    </row>
    <row r="230" spans="1:80" x14ac:dyDescent="0.2">
      <c r="A230" s="268"/>
      <c r="B230" s="271"/>
      <c r="C230" s="328" t="s">
        <v>743</v>
      </c>
      <c r="D230" s="329"/>
      <c r="E230" s="272">
        <v>3.9</v>
      </c>
      <c r="F230" s="273"/>
      <c r="G230" s="274"/>
      <c r="H230" s="275"/>
      <c r="I230" s="269"/>
      <c r="J230" s="276"/>
      <c r="K230" s="269"/>
      <c r="M230" s="270" t="s">
        <v>743</v>
      </c>
      <c r="O230" s="259"/>
    </row>
    <row r="231" spans="1:80" x14ac:dyDescent="0.2">
      <c r="A231" s="268"/>
      <c r="B231" s="271"/>
      <c r="C231" s="330" t="s">
        <v>147</v>
      </c>
      <c r="D231" s="329"/>
      <c r="E231" s="297">
        <v>47.74</v>
      </c>
      <c r="F231" s="273"/>
      <c r="G231" s="274"/>
      <c r="H231" s="275"/>
      <c r="I231" s="269"/>
      <c r="J231" s="276"/>
      <c r="K231" s="269"/>
      <c r="M231" s="270" t="s">
        <v>147</v>
      </c>
      <c r="O231" s="259"/>
    </row>
    <row r="232" spans="1:80" x14ac:dyDescent="0.2">
      <c r="A232" s="268"/>
      <c r="B232" s="271"/>
      <c r="C232" s="328" t="s">
        <v>744</v>
      </c>
      <c r="D232" s="329"/>
      <c r="E232" s="272">
        <v>21.7</v>
      </c>
      <c r="F232" s="273"/>
      <c r="G232" s="274"/>
      <c r="H232" s="275"/>
      <c r="I232" s="269"/>
      <c r="J232" s="276"/>
      <c r="K232" s="269"/>
      <c r="M232" s="270" t="s">
        <v>744</v>
      </c>
      <c r="O232" s="259"/>
    </row>
    <row r="233" spans="1:80" x14ac:dyDescent="0.2">
      <c r="A233" s="268"/>
      <c r="B233" s="271"/>
      <c r="C233" s="328" t="s">
        <v>745</v>
      </c>
      <c r="D233" s="329"/>
      <c r="E233" s="272">
        <v>10.09</v>
      </c>
      <c r="F233" s="273"/>
      <c r="G233" s="274"/>
      <c r="H233" s="275"/>
      <c r="I233" s="269"/>
      <c r="J233" s="276"/>
      <c r="K233" s="269"/>
      <c r="M233" s="270" t="s">
        <v>745</v>
      </c>
      <c r="O233" s="259"/>
    </row>
    <row r="234" spans="1:80" x14ac:dyDescent="0.2">
      <c r="A234" s="268"/>
      <c r="B234" s="271"/>
      <c r="C234" s="328" t="s">
        <v>746</v>
      </c>
      <c r="D234" s="329"/>
      <c r="E234" s="272">
        <v>3.92</v>
      </c>
      <c r="F234" s="273"/>
      <c r="G234" s="274"/>
      <c r="H234" s="275"/>
      <c r="I234" s="269"/>
      <c r="J234" s="276"/>
      <c r="K234" s="269"/>
      <c r="M234" s="270" t="s">
        <v>746</v>
      </c>
      <c r="O234" s="259"/>
    </row>
    <row r="235" spans="1:80" x14ac:dyDescent="0.2">
      <c r="A235" s="268"/>
      <c r="B235" s="271"/>
      <c r="C235" s="328" t="s">
        <v>747</v>
      </c>
      <c r="D235" s="329"/>
      <c r="E235" s="272">
        <v>8.76</v>
      </c>
      <c r="F235" s="273"/>
      <c r="G235" s="274"/>
      <c r="H235" s="275"/>
      <c r="I235" s="269"/>
      <c r="J235" s="276"/>
      <c r="K235" s="269"/>
      <c r="M235" s="270" t="s">
        <v>747</v>
      </c>
      <c r="O235" s="259"/>
    </row>
    <row r="236" spans="1:80" x14ac:dyDescent="0.2">
      <c r="A236" s="268"/>
      <c r="B236" s="271"/>
      <c r="C236" s="328" t="s">
        <v>748</v>
      </c>
      <c r="D236" s="329"/>
      <c r="E236" s="272">
        <v>3.9</v>
      </c>
      <c r="F236" s="273"/>
      <c r="G236" s="274"/>
      <c r="H236" s="275"/>
      <c r="I236" s="269"/>
      <c r="J236" s="276"/>
      <c r="K236" s="269"/>
      <c r="M236" s="270" t="s">
        <v>748</v>
      </c>
      <c r="O236" s="259"/>
    </row>
    <row r="237" spans="1:80" x14ac:dyDescent="0.2">
      <c r="A237" s="268"/>
      <c r="B237" s="271"/>
      <c r="C237" s="330" t="s">
        <v>147</v>
      </c>
      <c r="D237" s="329"/>
      <c r="E237" s="297">
        <v>48.37</v>
      </c>
      <c r="F237" s="273"/>
      <c r="G237" s="274"/>
      <c r="H237" s="275"/>
      <c r="I237" s="269"/>
      <c r="J237" s="276"/>
      <c r="K237" s="269"/>
      <c r="M237" s="270" t="s">
        <v>147</v>
      </c>
      <c r="O237" s="259"/>
    </row>
    <row r="238" spans="1:80" x14ac:dyDescent="0.2">
      <c r="A238" s="260">
        <v>51</v>
      </c>
      <c r="B238" s="261" t="s">
        <v>323</v>
      </c>
      <c r="C238" s="262" t="s">
        <v>324</v>
      </c>
      <c r="D238" s="263" t="s">
        <v>113</v>
      </c>
      <c r="E238" s="264">
        <v>53.21</v>
      </c>
      <c r="F238" s="264">
        <v>0</v>
      </c>
      <c r="G238" s="265">
        <f>E238*F238</f>
        <v>0</v>
      </c>
      <c r="H238" s="266">
        <v>0</v>
      </c>
      <c r="I238" s="267">
        <f>E238*H238</f>
        <v>0</v>
      </c>
      <c r="J238" s="266">
        <v>0</v>
      </c>
      <c r="K238" s="267">
        <f>E238*J238</f>
        <v>0</v>
      </c>
      <c r="O238" s="259">
        <v>2</v>
      </c>
      <c r="AA238" s="232">
        <v>1</v>
      </c>
      <c r="AB238" s="232">
        <v>7</v>
      </c>
      <c r="AC238" s="232">
        <v>7</v>
      </c>
      <c r="AZ238" s="232">
        <v>2</v>
      </c>
      <c r="BA238" s="232">
        <f>IF(AZ238=1,G238,0)</f>
        <v>0</v>
      </c>
      <c r="BB238" s="232">
        <f>IF(AZ238=2,G238,0)</f>
        <v>0</v>
      </c>
      <c r="BC238" s="232">
        <f>IF(AZ238=3,G238,0)</f>
        <v>0</v>
      </c>
      <c r="BD238" s="232">
        <f>IF(AZ238=4,G238,0)</f>
        <v>0</v>
      </c>
      <c r="BE238" s="232">
        <f>IF(AZ238=5,G238,0)</f>
        <v>0</v>
      </c>
      <c r="CA238" s="259">
        <v>1</v>
      </c>
      <c r="CB238" s="259">
        <v>7</v>
      </c>
    </row>
    <row r="239" spans="1:80" x14ac:dyDescent="0.2">
      <c r="A239" s="260">
        <v>52</v>
      </c>
      <c r="B239" s="261" t="s">
        <v>325</v>
      </c>
      <c r="C239" s="262" t="s">
        <v>326</v>
      </c>
      <c r="D239" s="263" t="s">
        <v>113</v>
      </c>
      <c r="E239" s="264">
        <v>53.21</v>
      </c>
      <c r="F239" s="264">
        <v>0</v>
      </c>
      <c r="G239" s="265">
        <f>E239*F239</f>
        <v>0</v>
      </c>
      <c r="H239" s="266">
        <v>8.0000000000000004E-4</v>
      </c>
      <c r="I239" s="267">
        <f>E239*H239</f>
        <v>4.2568000000000002E-2</v>
      </c>
      <c r="J239" s="266">
        <v>0</v>
      </c>
      <c r="K239" s="267">
        <f>E239*J239</f>
        <v>0</v>
      </c>
      <c r="O239" s="259">
        <v>2</v>
      </c>
      <c r="AA239" s="232">
        <v>1</v>
      </c>
      <c r="AB239" s="232">
        <v>7</v>
      </c>
      <c r="AC239" s="232">
        <v>7</v>
      </c>
      <c r="AZ239" s="232">
        <v>2</v>
      </c>
      <c r="BA239" s="232">
        <f>IF(AZ239=1,G239,0)</f>
        <v>0</v>
      </c>
      <c r="BB239" s="232">
        <f>IF(AZ239=2,G239,0)</f>
        <v>0</v>
      </c>
      <c r="BC239" s="232">
        <f>IF(AZ239=3,G239,0)</f>
        <v>0</v>
      </c>
      <c r="BD239" s="232">
        <f>IF(AZ239=4,G239,0)</f>
        <v>0</v>
      </c>
      <c r="BE239" s="232">
        <f>IF(AZ239=5,G239,0)</f>
        <v>0</v>
      </c>
      <c r="CA239" s="259">
        <v>1</v>
      </c>
      <c r="CB239" s="259">
        <v>7</v>
      </c>
    </row>
    <row r="240" spans="1:80" ht="22.5" x14ac:dyDescent="0.2">
      <c r="A240" s="260">
        <v>53</v>
      </c>
      <c r="B240" s="261" t="s">
        <v>327</v>
      </c>
      <c r="C240" s="262" t="s">
        <v>328</v>
      </c>
      <c r="D240" s="263" t="s">
        <v>113</v>
      </c>
      <c r="E240" s="264">
        <v>55.8705</v>
      </c>
      <c r="F240" s="264">
        <v>0</v>
      </c>
      <c r="G240" s="265">
        <f>E240*F240</f>
        <v>0</v>
      </c>
      <c r="H240" s="266">
        <v>1.9199999999999998E-2</v>
      </c>
      <c r="I240" s="267">
        <f>E240*H240</f>
        <v>1.0727135999999999</v>
      </c>
      <c r="J240" s="266"/>
      <c r="K240" s="267">
        <f>E240*J240</f>
        <v>0</v>
      </c>
      <c r="O240" s="259">
        <v>2</v>
      </c>
      <c r="AA240" s="232">
        <v>3</v>
      </c>
      <c r="AB240" s="232">
        <v>7</v>
      </c>
      <c r="AC240" s="232">
        <v>597642030</v>
      </c>
      <c r="AZ240" s="232">
        <v>2</v>
      </c>
      <c r="BA240" s="232">
        <f>IF(AZ240=1,G240,0)</f>
        <v>0</v>
      </c>
      <c r="BB240" s="232">
        <f>IF(AZ240=2,G240,0)</f>
        <v>0</v>
      </c>
      <c r="BC240" s="232">
        <f>IF(AZ240=3,G240,0)</f>
        <v>0</v>
      </c>
      <c r="BD240" s="232">
        <f>IF(AZ240=4,G240,0)</f>
        <v>0</v>
      </c>
      <c r="BE240" s="232">
        <f>IF(AZ240=5,G240,0)</f>
        <v>0</v>
      </c>
      <c r="CA240" s="259">
        <v>3</v>
      </c>
      <c r="CB240" s="259">
        <v>7</v>
      </c>
    </row>
    <row r="241" spans="1:80" x14ac:dyDescent="0.2">
      <c r="A241" s="268"/>
      <c r="B241" s="271"/>
      <c r="C241" s="328" t="s">
        <v>749</v>
      </c>
      <c r="D241" s="329"/>
      <c r="E241" s="272">
        <v>23.225999999999999</v>
      </c>
      <c r="F241" s="273"/>
      <c r="G241" s="274"/>
      <c r="H241" s="275"/>
      <c r="I241" s="269"/>
      <c r="J241" s="276"/>
      <c r="K241" s="269"/>
      <c r="M241" s="270" t="s">
        <v>749</v>
      </c>
      <c r="O241" s="259"/>
    </row>
    <row r="242" spans="1:80" x14ac:dyDescent="0.2">
      <c r="A242" s="268"/>
      <c r="B242" s="271"/>
      <c r="C242" s="328" t="s">
        <v>750</v>
      </c>
      <c r="D242" s="329"/>
      <c r="E242" s="272">
        <v>4.7774999999999999</v>
      </c>
      <c r="F242" s="273"/>
      <c r="G242" s="274"/>
      <c r="H242" s="275"/>
      <c r="I242" s="269"/>
      <c r="J242" s="276"/>
      <c r="K242" s="269"/>
      <c r="M242" s="270" t="s">
        <v>750</v>
      </c>
      <c r="O242" s="259"/>
    </row>
    <row r="243" spans="1:80" x14ac:dyDescent="0.2">
      <c r="A243" s="268"/>
      <c r="B243" s="271"/>
      <c r="C243" s="330" t="s">
        <v>147</v>
      </c>
      <c r="D243" s="329"/>
      <c r="E243" s="297">
        <v>28.003499999999999</v>
      </c>
      <c r="F243" s="273"/>
      <c r="G243" s="274"/>
      <c r="H243" s="275"/>
      <c r="I243" s="269"/>
      <c r="J243" s="276"/>
      <c r="K243" s="269"/>
      <c r="M243" s="270" t="s">
        <v>147</v>
      </c>
      <c r="O243" s="259"/>
    </row>
    <row r="244" spans="1:80" x14ac:dyDescent="0.2">
      <c r="A244" s="268"/>
      <c r="B244" s="271"/>
      <c r="C244" s="328" t="s">
        <v>751</v>
      </c>
      <c r="D244" s="329"/>
      <c r="E244" s="272">
        <v>23.1</v>
      </c>
      <c r="F244" s="273"/>
      <c r="G244" s="274"/>
      <c r="H244" s="275"/>
      <c r="I244" s="269"/>
      <c r="J244" s="276"/>
      <c r="K244" s="269"/>
      <c r="M244" s="270" t="s">
        <v>751</v>
      </c>
      <c r="O244" s="259"/>
    </row>
    <row r="245" spans="1:80" x14ac:dyDescent="0.2">
      <c r="A245" s="268"/>
      <c r="B245" s="271"/>
      <c r="C245" s="328" t="s">
        <v>752</v>
      </c>
      <c r="D245" s="329"/>
      <c r="E245" s="272">
        <v>4.7670000000000003</v>
      </c>
      <c r="F245" s="273"/>
      <c r="G245" s="274"/>
      <c r="H245" s="275"/>
      <c r="I245" s="269"/>
      <c r="J245" s="276"/>
      <c r="K245" s="269"/>
      <c r="M245" s="270" t="s">
        <v>752</v>
      </c>
      <c r="O245" s="259"/>
    </row>
    <row r="246" spans="1:80" x14ac:dyDescent="0.2">
      <c r="A246" s="268"/>
      <c r="B246" s="271"/>
      <c r="C246" s="330" t="s">
        <v>147</v>
      </c>
      <c r="D246" s="329"/>
      <c r="E246" s="297">
        <v>27.867000000000001</v>
      </c>
      <c r="F246" s="273"/>
      <c r="G246" s="274"/>
      <c r="H246" s="275"/>
      <c r="I246" s="269"/>
      <c r="J246" s="276"/>
      <c r="K246" s="269"/>
      <c r="M246" s="270" t="s">
        <v>147</v>
      </c>
      <c r="O246" s="259"/>
    </row>
    <row r="247" spans="1:80" x14ac:dyDescent="0.2">
      <c r="A247" s="260">
        <v>54</v>
      </c>
      <c r="B247" s="261" t="s">
        <v>331</v>
      </c>
      <c r="C247" s="262" t="s">
        <v>332</v>
      </c>
      <c r="D247" s="263" t="s">
        <v>197</v>
      </c>
      <c r="E247" s="264">
        <v>80.745000000000005</v>
      </c>
      <c r="F247" s="264">
        <v>0</v>
      </c>
      <c r="G247" s="265">
        <f>E247*F247</f>
        <v>0</v>
      </c>
      <c r="H247" s="266">
        <v>4.4999999999999999E-4</v>
      </c>
      <c r="I247" s="267">
        <f>E247*H247</f>
        <v>3.6335249999999999E-2</v>
      </c>
      <c r="J247" s="266"/>
      <c r="K247" s="267">
        <f>E247*J247</f>
        <v>0</v>
      </c>
      <c r="O247" s="259">
        <v>2</v>
      </c>
      <c r="AA247" s="232">
        <v>3</v>
      </c>
      <c r="AB247" s="232">
        <v>7</v>
      </c>
      <c r="AC247" s="232">
        <v>597642410</v>
      </c>
      <c r="AZ247" s="232">
        <v>2</v>
      </c>
      <c r="BA247" s="232">
        <f>IF(AZ247=1,G247,0)</f>
        <v>0</v>
      </c>
      <c r="BB247" s="232">
        <f>IF(AZ247=2,G247,0)</f>
        <v>0</v>
      </c>
      <c r="BC247" s="232">
        <f>IF(AZ247=3,G247,0)</f>
        <v>0</v>
      </c>
      <c r="BD247" s="232">
        <f>IF(AZ247=4,G247,0)</f>
        <v>0</v>
      </c>
      <c r="BE247" s="232">
        <f>IF(AZ247=5,G247,0)</f>
        <v>0</v>
      </c>
      <c r="CA247" s="259">
        <v>3</v>
      </c>
      <c r="CB247" s="259">
        <v>7</v>
      </c>
    </row>
    <row r="248" spans="1:80" x14ac:dyDescent="0.2">
      <c r="A248" s="268"/>
      <c r="B248" s="271"/>
      <c r="C248" s="328" t="s">
        <v>753</v>
      </c>
      <c r="D248" s="329"/>
      <c r="E248" s="272">
        <v>40.354999999999997</v>
      </c>
      <c r="F248" s="273"/>
      <c r="G248" s="274"/>
      <c r="H248" s="275"/>
      <c r="I248" s="269"/>
      <c r="J248" s="276"/>
      <c r="K248" s="269"/>
      <c r="M248" s="270" t="s">
        <v>753</v>
      </c>
      <c r="O248" s="259"/>
    </row>
    <row r="249" spans="1:80" x14ac:dyDescent="0.2">
      <c r="A249" s="268"/>
      <c r="B249" s="271"/>
      <c r="C249" s="328" t="s">
        <v>754</v>
      </c>
      <c r="D249" s="329"/>
      <c r="E249" s="272">
        <v>40.39</v>
      </c>
      <c r="F249" s="273"/>
      <c r="G249" s="274"/>
      <c r="H249" s="275"/>
      <c r="I249" s="269"/>
      <c r="J249" s="276"/>
      <c r="K249" s="269"/>
      <c r="M249" s="270" t="s">
        <v>754</v>
      </c>
      <c r="O249" s="259"/>
    </row>
    <row r="250" spans="1:80" x14ac:dyDescent="0.2">
      <c r="A250" s="260">
        <v>55</v>
      </c>
      <c r="B250" s="261" t="s">
        <v>334</v>
      </c>
      <c r="C250" s="262" t="s">
        <v>335</v>
      </c>
      <c r="D250" s="263" t="s">
        <v>12</v>
      </c>
      <c r="E250" s="264"/>
      <c r="F250" s="264">
        <v>0</v>
      </c>
      <c r="G250" s="265">
        <f>E250*F250</f>
        <v>0</v>
      </c>
      <c r="H250" s="266">
        <v>0</v>
      </c>
      <c r="I250" s="267">
        <f>E250*H250</f>
        <v>0</v>
      </c>
      <c r="J250" s="266"/>
      <c r="K250" s="267">
        <f>E250*J250</f>
        <v>0</v>
      </c>
      <c r="O250" s="259">
        <v>2</v>
      </c>
      <c r="AA250" s="232">
        <v>7</v>
      </c>
      <c r="AB250" s="232">
        <v>1002</v>
      </c>
      <c r="AC250" s="232">
        <v>5</v>
      </c>
      <c r="AZ250" s="232">
        <v>2</v>
      </c>
      <c r="BA250" s="232">
        <f>IF(AZ250=1,G250,0)</f>
        <v>0</v>
      </c>
      <c r="BB250" s="232">
        <f>IF(AZ250=2,G250,0)</f>
        <v>0</v>
      </c>
      <c r="BC250" s="232">
        <f>IF(AZ250=3,G250,0)</f>
        <v>0</v>
      </c>
      <c r="BD250" s="232">
        <f>IF(AZ250=4,G250,0)</f>
        <v>0</v>
      </c>
      <c r="BE250" s="232">
        <f>IF(AZ250=5,G250,0)</f>
        <v>0</v>
      </c>
      <c r="CA250" s="259">
        <v>7</v>
      </c>
      <c r="CB250" s="259">
        <v>1002</v>
      </c>
    </row>
    <row r="251" spans="1:80" x14ac:dyDescent="0.2">
      <c r="A251" s="277"/>
      <c r="B251" s="278" t="s">
        <v>99</v>
      </c>
      <c r="C251" s="279" t="s">
        <v>309</v>
      </c>
      <c r="D251" s="280"/>
      <c r="E251" s="281"/>
      <c r="F251" s="282"/>
      <c r="G251" s="283">
        <f>SUM(G211:G250)</f>
        <v>0</v>
      </c>
      <c r="H251" s="284"/>
      <c r="I251" s="285">
        <f>SUM(I211:I250)</f>
        <v>1.4272266500000002</v>
      </c>
      <c r="J251" s="284"/>
      <c r="K251" s="285">
        <f>SUM(K211:K250)</f>
        <v>0</v>
      </c>
      <c r="O251" s="259">
        <v>4</v>
      </c>
      <c r="BA251" s="286">
        <f>SUM(BA211:BA250)</f>
        <v>0</v>
      </c>
      <c r="BB251" s="286">
        <f>SUM(BB211:BB250)</f>
        <v>0</v>
      </c>
      <c r="BC251" s="286">
        <f>SUM(BC211:BC250)</f>
        <v>0</v>
      </c>
      <c r="BD251" s="286">
        <f>SUM(BD211:BD250)</f>
        <v>0</v>
      </c>
      <c r="BE251" s="286">
        <f>SUM(BE211:BE250)</f>
        <v>0</v>
      </c>
    </row>
    <row r="252" spans="1:80" x14ac:dyDescent="0.2">
      <c r="A252" s="249" t="s">
        <v>97</v>
      </c>
      <c r="B252" s="250" t="s">
        <v>336</v>
      </c>
      <c r="C252" s="251" t="s">
        <v>337</v>
      </c>
      <c r="D252" s="252"/>
      <c r="E252" s="253"/>
      <c r="F252" s="253"/>
      <c r="G252" s="254"/>
      <c r="H252" s="255"/>
      <c r="I252" s="256"/>
      <c r="J252" s="257"/>
      <c r="K252" s="258"/>
      <c r="O252" s="259">
        <v>1</v>
      </c>
    </row>
    <row r="253" spans="1:80" x14ac:dyDescent="0.2">
      <c r="A253" s="260">
        <v>56</v>
      </c>
      <c r="B253" s="261" t="s">
        <v>339</v>
      </c>
      <c r="C253" s="262" t="s">
        <v>340</v>
      </c>
      <c r="D253" s="263" t="s">
        <v>113</v>
      </c>
      <c r="E253" s="264">
        <v>53.21</v>
      </c>
      <c r="F253" s="264">
        <v>0</v>
      </c>
      <c r="G253" s="265">
        <f>E253*F253</f>
        <v>0</v>
      </c>
      <c r="H253" s="266">
        <v>8.1899999999999994E-3</v>
      </c>
      <c r="I253" s="267">
        <f>E253*H253</f>
        <v>0.43578989999999995</v>
      </c>
      <c r="J253" s="266">
        <v>0</v>
      </c>
      <c r="K253" s="267">
        <f>E253*J253</f>
        <v>0</v>
      </c>
      <c r="O253" s="259">
        <v>2</v>
      </c>
      <c r="AA253" s="232">
        <v>1</v>
      </c>
      <c r="AB253" s="232">
        <v>7</v>
      </c>
      <c r="AC253" s="232">
        <v>7</v>
      </c>
      <c r="AZ253" s="232">
        <v>2</v>
      </c>
      <c r="BA253" s="232">
        <f>IF(AZ253=1,G253,0)</f>
        <v>0</v>
      </c>
      <c r="BB253" s="232">
        <f>IF(AZ253=2,G253,0)</f>
        <v>0</v>
      </c>
      <c r="BC253" s="232">
        <f>IF(AZ253=3,G253,0)</f>
        <v>0</v>
      </c>
      <c r="BD253" s="232">
        <f>IF(AZ253=4,G253,0)</f>
        <v>0</v>
      </c>
      <c r="BE253" s="232">
        <f>IF(AZ253=5,G253,0)</f>
        <v>0</v>
      </c>
      <c r="CA253" s="259">
        <v>1</v>
      </c>
      <c r="CB253" s="259">
        <v>7</v>
      </c>
    </row>
    <row r="254" spans="1:80" x14ac:dyDescent="0.2">
      <c r="A254" s="268"/>
      <c r="B254" s="271"/>
      <c r="C254" s="328" t="s">
        <v>679</v>
      </c>
      <c r="D254" s="329"/>
      <c r="E254" s="272">
        <v>26.67</v>
      </c>
      <c r="F254" s="273"/>
      <c r="G254" s="274"/>
      <c r="H254" s="275"/>
      <c r="I254" s="269"/>
      <c r="J254" s="276"/>
      <c r="K254" s="269"/>
      <c r="M254" s="270" t="s">
        <v>679</v>
      </c>
      <c r="O254" s="259"/>
    </row>
    <row r="255" spans="1:80" x14ac:dyDescent="0.2">
      <c r="A255" s="268"/>
      <c r="B255" s="271"/>
      <c r="C255" s="328" t="s">
        <v>680</v>
      </c>
      <c r="D255" s="329"/>
      <c r="E255" s="272">
        <v>26.54</v>
      </c>
      <c r="F255" s="273"/>
      <c r="G255" s="274"/>
      <c r="H255" s="275"/>
      <c r="I255" s="269"/>
      <c r="J255" s="276"/>
      <c r="K255" s="269"/>
      <c r="M255" s="270" t="s">
        <v>680</v>
      </c>
      <c r="O255" s="259"/>
    </row>
    <row r="256" spans="1:80" x14ac:dyDescent="0.2">
      <c r="A256" s="277"/>
      <c r="B256" s="278" t="s">
        <v>99</v>
      </c>
      <c r="C256" s="279" t="s">
        <v>338</v>
      </c>
      <c r="D256" s="280"/>
      <c r="E256" s="281"/>
      <c r="F256" s="282"/>
      <c r="G256" s="283">
        <f>SUM(G252:G255)</f>
        <v>0</v>
      </c>
      <c r="H256" s="284"/>
      <c r="I256" s="285">
        <f>SUM(I252:I255)</f>
        <v>0.43578989999999995</v>
      </c>
      <c r="J256" s="284"/>
      <c r="K256" s="285">
        <f>SUM(K252:K255)</f>
        <v>0</v>
      </c>
      <c r="O256" s="259">
        <v>4</v>
      </c>
      <c r="BA256" s="286">
        <f>SUM(BA252:BA255)</f>
        <v>0</v>
      </c>
      <c r="BB256" s="286">
        <f>SUM(BB252:BB255)</f>
        <v>0</v>
      </c>
      <c r="BC256" s="286">
        <f>SUM(BC252:BC255)</f>
        <v>0</v>
      </c>
      <c r="BD256" s="286">
        <f>SUM(BD252:BD255)</f>
        <v>0</v>
      </c>
      <c r="BE256" s="286">
        <f>SUM(BE252:BE255)</f>
        <v>0</v>
      </c>
    </row>
    <row r="257" spans="1:80" x14ac:dyDescent="0.2">
      <c r="A257" s="249" t="s">
        <v>97</v>
      </c>
      <c r="B257" s="250" t="s">
        <v>341</v>
      </c>
      <c r="C257" s="251" t="s">
        <v>342</v>
      </c>
      <c r="D257" s="252"/>
      <c r="E257" s="253"/>
      <c r="F257" s="253"/>
      <c r="G257" s="254"/>
      <c r="H257" s="255"/>
      <c r="I257" s="256"/>
      <c r="J257" s="257"/>
      <c r="K257" s="258"/>
      <c r="O257" s="259">
        <v>1</v>
      </c>
    </row>
    <row r="258" spans="1:80" ht="22.5" x14ac:dyDescent="0.2">
      <c r="A258" s="260">
        <v>57</v>
      </c>
      <c r="B258" s="261" t="s">
        <v>344</v>
      </c>
      <c r="C258" s="262" t="s">
        <v>345</v>
      </c>
      <c r="D258" s="263" t="s">
        <v>113</v>
      </c>
      <c r="E258" s="264">
        <v>105.15</v>
      </c>
      <c r="F258" s="264">
        <v>0</v>
      </c>
      <c r="G258" s="265">
        <f>E258*F258</f>
        <v>0</v>
      </c>
      <c r="H258" s="266">
        <v>2.8500000000000001E-3</v>
      </c>
      <c r="I258" s="267">
        <f>E258*H258</f>
        <v>0.29967750000000004</v>
      </c>
      <c r="J258" s="266">
        <v>0</v>
      </c>
      <c r="K258" s="267">
        <f>E258*J258</f>
        <v>0</v>
      </c>
      <c r="O258" s="259">
        <v>2</v>
      </c>
      <c r="AA258" s="232">
        <v>1</v>
      </c>
      <c r="AB258" s="232">
        <v>7</v>
      </c>
      <c r="AC258" s="232">
        <v>7</v>
      </c>
      <c r="AZ258" s="232">
        <v>2</v>
      </c>
      <c r="BA258" s="232">
        <f>IF(AZ258=1,G258,0)</f>
        <v>0</v>
      </c>
      <c r="BB258" s="232">
        <f>IF(AZ258=2,G258,0)</f>
        <v>0</v>
      </c>
      <c r="BC258" s="232">
        <f>IF(AZ258=3,G258,0)</f>
        <v>0</v>
      </c>
      <c r="BD258" s="232">
        <f>IF(AZ258=4,G258,0)</f>
        <v>0</v>
      </c>
      <c r="BE258" s="232">
        <f>IF(AZ258=5,G258,0)</f>
        <v>0</v>
      </c>
      <c r="CA258" s="259">
        <v>1</v>
      </c>
      <c r="CB258" s="259">
        <v>7</v>
      </c>
    </row>
    <row r="259" spans="1:80" x14ac:dyDescent="0.2">
      <c r="A259" s="268"/>
      <c r="B259" s="271"/>
      <c r="C259" s="328" t="s">
        <v>652</v>
      </c>
      <c r="D259" s="329"/>
      <c r="E259" s="272">
        <v>22.068000000000001</v>
      </c>
      <c r="F259" s="273"/>
      <c r="G259" s="274"/>
      <c r="H259" s="275"/>
      <c r="I259" s="269"/>
      <c r="J259" s="276"/>
      <c r="K259" s="269"/>
      <c r="M259" s="270" t="s">
        <v>652</v>
      </c>
      <c r="O259" s="259"/>
    </row>
    <row r="260" spans="1:80" x14ac:dyDescent="0.2">
      <c r="A260" s="268"/>
      <c r="B260" s="271"/>
      <c r="C260" s="328" t="s">
        <v>755</v>
      </c>
      <c r="D260" s="329"/>
      <c r="E260" s="272">
        <v>5.9320000000000004</v>
      </c>
      <c r="F260" s="273"/>
      <c r="G260" s="274"/>
      <c r="H260" s="275"/>
      <c r="I260" s="269"/>
      <c r="J260" s="276"/>
      <c r="K260" s="269"/>
      <c r="M260" s="270" t="s">
        <v>755</v>
      </c>
      <c r="O260" s="259"/>
    </row>
    <row r="261" spans="1:80" x14ac:dyDescent="0.2">
      <c r="A261" s="268"/>
      <c r="B261" s="271"/>
      <c r="C261" s="328" t="s">
        <v>654</v>
      </c>
      <c r="D261" s="329"/>
      <c r="E261" s="272">
        <v>5.3280000000000003</v>
      </c>
      <c r="F261" s="273"/>
      <c r="G261" s="274"/>
      <c r="H261" s="275"/>
      <c r="I261" s="269"/>
      <c r="J261" s="276"/>
      <c r="K261" s="269"/>
      <c r="M261" s="270" t="s">
        <v>654</v>
      </c>
      <c r="O261" s="259"/>
    </row>
    <row r="262" spans="1:80" x14ac:dyDescent="0.2">
      <c r="A262" s="268"/>
      <c r="B262" s="271"/>
      <c r="C262" s="328" t="s">
        <v>655</v>
      </c>
      <c r="D262" s="329"/>
      <c r="E262" s="272">
        <v>4.32</v>
      </c>
      <c r="F262" s="273"/>
      <c r="G262" s="274"/>
      <c r="H262" s="275"/>
      <c r="I262" s="269"/>
      <c r="J262" s="276"/>
      <c r="K262" s="269"/>
      <c r="M262" s="270" t="s">
        <v>655</v>
      </c>
      <c r="O262" s="259"/>
    </row>
    <row r="263" spans="1:80" x14ac:dyDescent="0.2">
      <c r="A263" s="268"/>
      <c r="B263" s="271"/>
      <c r="C263" s="328" t="s">
        <v>656</v>
      </c>
      <c r="D263" s="329"/>
      <c r="E263" s="272">
        <v>8.9</v>
      </c>
      <c r="F263" s="273"/>
      <c r="G263" s="274"/>
      <c r="H263" s="275"/>
      <c r="I263" s="269"/>
      <c r="J263" s="276"/>
      <c r="K263" s="269"/>
      <c r="M263" s="270" t="s">
        <v>656</v>
      </c>
      <c r="O263" s="259"/>
    </row>
    <row r="264" spans="1:80" x14ac:dyDescent="0.2">
      <c r="A264" s="268"/>
      <c r="B264" s="271"/>
      <c r="C264" s="328" t="s">
        <v>657</v>
      </c>
      <c r="D264" s="329"/>
      <c r="E264" s="272">
        <v>4.8449999999999998</v>
      </c>
      <c r="F264" s="273"/>
      <c r="G264" s="274"/>
      <c r="H264" s="275"/>
      <c r="I264" s="269"/>
      <c r="J264" s="276"/>
      <c r="K264" s="269"/>
      <c r="M264" s="270" t="s">
        <v>657</v>
      </c>
      <c r="O264" s="259"/>
    </row>
    <row r="265" spans="1:80" x14ac:dyDescent="0.2">
      <c r="A265" s="268"/>
      <c r="B265" s="271"/>
      <c r="C265" s="330" t="s">
        <v>147</v>
      </c>
      <c r="D265" s="329"/>
      <c r="E265" s="297">
        <v>51.393000000000001</v>
      </c>
      <c r="F265" s="273"/>
      <c r="G265" s="274"/>
      <c r="H265" s="275"/>
      <c r="I265" s="269"/>
      <c r="J265" s="276"/>
      <c r="K265" s="269"/>
      <c r="M265" s="270" t="s">
        <v>147</v>
      </c>
      <c r="O265" s="259"/>
    </row>
    <row r="266" spans="1:80" x14ac:dyDescent="0.2">
      <c r="A266" s="268"/>
      <c r="B266" s="271"/>
      <c r="C266" s="328" t="s">
        <v>658</v>
      </c>
      <c r="D266" s="329"/>
      <c r="E266" s="272">
        <v>22.302</v>
      </c>
      <c r="F266" s="273"/>
      <c r="G266" s="274"/>
      <c r="H266" s="275"/>
      <c r="I266" s="269"/>
      <c r="J266" s="276"/>
      <c r="K266" s="269"/>
      <c r="M266" s="270" t="s">
        <v>658</v>
      </c>
      <c r="O266" s="259"/>
    </row>
    <row r="267" spans="1:80" x14ac:dyDescent="0.2">
      <c r="A267" s="268"/>
      <c r="B267" s="271"/>
      <c r="C267" s="328" t="s">
        <v>756</v>
      </c>
      <c r="D267" s="329"/>
      <c r="E267" s="272">
        <v>5.8380000000000001</v>
      </c>
      <c r="F267" s="273"/>
      <c r="G267" s="274"/>
      <c r="H267" s="275"/>
      <c r="I267" s="269"/>
      <c r="J267" s="276"/>
      <c r="K267" s="269"/>
      <c r="M267" s="270" t="s">
        <v>756</v>
      </c>
      <c r="O267" s="259"/>
    </row>
    <row r="268" spans="1:80" x14ac:dyDescent="0.2">
      <c r="A268" s="268"/>
      <c r="B268" s="271"/>
      <c r="C268" s="328" t="s">
        <v>660</v>
      </c>
      <c r="D268" s="329"/>
      <c r="E268" s="272">
        <v>7.2720000000000002</v>
      </c>
      <c r="F268" s="273"/>
      <c r="G268" s="274"/>
      <c r="H268" s="275"/>
      <c r="I268" s="269"/>
      <c r="J268" s="276"/>
      <c r="K268" s="269"/>
      <c r="M268" s="270" t="s">
        <v>660</v>
      </c>
      <c r="O268" s="259"/>
    </row>
    <row r="269" spans="1:80" x14ac:dyDescent="0.2">
      <c r="A269" s="268"/>
      <c r="B269" s="271"/>
      <c r="C269" s="328" t="s">
        <v>661</v>
      </c>
      <c r="D269" s="329"/>
      <c r="E269" s="272">
        <v>4.76</v>
      </c>
      <c r="F269" s="273"/>
      <c r="G269" s="274"/>
      <c r="H269" s="275"/>
      <c r="I269" s="269"/>
      <c r="J269" s="276"/>
      <c r="K269" s="269"/>
      <c r="M269" s="270" t="s">
        <v>661</v>
      </c>
      <c r="O269" s="259"/>
    </row>
    <row r="270" spans="1:80" x14ac:dyDescent="0.2">
      <c r="A270" s="268"/>
      <c r="B270" s="271"/>
      <c r="C270" s="328" t="s">
        <v>662</v>
      </c>
      <c r="D270" s="329"/>
      <c r="E270" s="272">
        <v>8.74</v>
      </c>
      <c r="F270" s="273"/>
      <c r="G270" s="274"/>
      <c r="H270" s="275"/>
      <c r="I270" s="269"/>
      <c r="J270" s="276"/>
      <c r="K270" s="269"/>
      <c r="M270" s="270" t="s">
        <v>662</v>
      </c>
      <c r="O270" s="259"/>
    </row>
    <row r="271" spans="1:80" x14ac:dyDescent="0.2">
      <c r="A271" s="268"/>
      <c r="B271" s="271"/>
      <c r="C271" s="328" t="s">
        <v>663</v>
      </c>
      <c r="D271" s="329"/>
      <c r="E271" s="272">
        <v>4.8449999999999998</v>
      </c>
      <c r="F271" s="273"/>
      <c r="G271" s="274"/>
      <c r="H271" s="275"/>
      <c r="I271" s="269"/>
      <c r="J271" s="276"/>
      <c r="K271" s="269"/>
      <c r="M271" s="270" t="s">
        <v>663</v>
      </c>
      <c r="O271" s="259"/>
    </row>
    <row r="272" spans="1:80" x14ac:dyDescent="0.2">
      <c r="A272" s="268"/>
      <c r="B272" s="271"/>
      <c r="C272" s="330" t="s">
        <v>147</v>
      </c>
      <c r="D272" s="329"/>
      <c r="E272" s="297">
        <v>53.756999999999998</v>
      </c>
      <c r="F272" s="273"/>
      <c r="G272" s="274"/>
      <c r="H272" s="275"/>
      <c r="I272" s="269"/>
      <c r="J272" s="276"/>
      <c r="K272" s="269"/>
      <c r="M272" s="270" t="s">
        <v>147</v>
      </c>
      <c r="O272" s="259"/>
    </row>
    <row r="273" spans="1:80" ht="22.5" x14ac:dyDescent="0.2">
      <c r="A273" s="260">
        <v>58</v>
      </c>
      <c r="B273" s="261" t="s">
        <v>348</v>
      </c>
      <c r="C273" s="262" t="s">
        <v>349</v>
      </c>
      <c r="D273" s="263" t="s">
        <v>113</v>
      </c>
      <c r="E273" s="264">
        <v>105.15</v>
      </c>
      <c r="F273" s="264">
        <v>0</v>
      </c>
      <c r="G273" s="265">
        <f>E273*F273</f>
        <v>0</v>
      </c>
      <c r="H273" s="266">
        <v>7.7999999999999999E-4</v>
      </c>
      <c r="I273" s="267">
        <f>E273*H273</f>
        <v>8.2017000000000007E-2</v>
      </c>
      <c r="J273" s="266">
        <v>0</v>
      </c>
      <c r="K273" s="267">
        <f>E273*J273</f>
        <v>0</v>
      </c>
      <c r="O273" s="259">
        <v>2</v>
      </c>
      <c r="AA273" s="232">
        <v>1</v>
      </c>
      <c r="AB273" s="232">
        <v>7</v>
      </c>
      <c r="AC273" s="232">
        <v>7</v>
      </c>
      <c r="AZ273" s="232">
        <v>2</v>
      </c>
      <c r="BA273" s="232">
        <f>IF(AZ273=1,G273,0)</f>
        <v>0</v>
      </c>
      <c r="BB273" s="232">
        <f>IF(AZ273=2,G273,0)</f>
        <v>0</v>
      </c>
      <c r="BC273" s="232">
        <f>IF(AZ273=3,G273,0)</f>
        <v>0</v>
      </c>
      <c r="BD273" s="232">
        <f>IF(AZ273=4,G273,0)</f>
        <v>0</v>
      </c>
      <c r="BE273" s="232">
        <f>IF(AZ273=5,G273,0)</f>
        <v>0</v>
      </c>
      <c r="CA273" s="259">
        <v>1</v>
      </c>
      <c r="CB273" s="259">
        <v>7</v>
      </c>
    </row>
    <row r="274" spans="1:80" x14ac:dyDescent="0.2">
      <c r="A274" s="260">
        <v>59</v>
      </c>
      <c r="B274" s="261" t="s">
        <v>350</v>
      </c>
      <c r="C274" s="262" t="s">
        <v>351</v>
      </c>
      <c r="D274" s="263" t="s">
        <v>124</v>
      </c>
      <c r="E274" s="264">
        <v>40.840000000000003</v>
      </c>
      <c r="F274" s="264">
        <v>0</v>
      </c>
      <c r="G274" s="265">
        <f>E274*F274</f>
        <v>0</v>
      </c>
      <c r="H274" s="266">
        <v>0</v>
      </c>
      <c r="I274" s="267">
        <f>E274*H274</f>
        <v>0</v>
      </c>
      <c r="J274" s="266">
        <v>0</v>
      </c>
      <c r="K274" s="267">
        <f>E274*J274</f>
        <v>0</v>
      </c>
      <c r="O274" s="259">
        <v>2</v>
      </c>
      <c r="AA274" s="232">
        <v>1</v>
      </c>
      <c r="AB274" s="232">
        <v>7</v>
      </c>
      <c r="AC274" s="232">
        <v>7</v>
      </c>
      <c r="AZ274" s="232">
        <v>2</v>
      </c>
      <c r="BA274" s="232">
        <f>IF(AZ274=1,G274,0)</f>
        <v>0</v>
      </c>
      <c r="BB274" s="232">
        <f>IF(AZ274=2,G274,0)</f>
        <v>0</v>
      </c>
      <c r="BC274" s="232">
        <f>IF(AZ274=3,G274,0)</f>
        <v>0</v>
      </c>
      <c r="BD274" s="232">
        <f>IF(AZ274=4,G274,0)</f>
        <v>0</v>
      </c>
      <c r="BE274" s="232">
        <f>IF(AZ274=5,G274,0)</f>
        <v>0</v>
      </c>
      <c r="CA274" s="259">
        <v>1</v>
      </c>
      <c r="CB274" s="259">
        <v>7</v>
      </c>
    </row>
    <row r="275" spans="1:80" x14ac:dyDescent="0.2">
      <c r="A275" s="268"/>
      <c r="B275" s="271"/>
      <c r="C275" s="328" t="s">
        <v>757</v>
      </c>
      <c r="D275" s="329"/>
      <c r="E275" s="272">
        <v>14.44</v>
      </c>
      <c r="F275" s="273"/>
      <c r="G275" s="274"/>
      <c r="H275" s="275"/>
      <c r="I275" s="269"/>
      <c r="J275" s="276"/>
      <c r="K275" s="269"/>
      <c r="M275" s="270" t="s">
        <v>757</v>
      </c>
      <c r="O275" s="259"/>
    </row>
    <row r="276" spans="1:80" x14ac:dyDescent="0.2">
      <c r="A276" s="268"/>
      <c r="B276" s="271"/>
      <c r="C276" s="328" t="s">
        <v>758</v>
      </c>
      <c r="D276" s="329"/>
      <c r="E276" s="272">
        <v>6</v>
      </c>
      <c r="F276" s="273"/>
      <c r="G276" s="274"/>
      <c r="H276" s="275"/>
      <c r="I276" s="269"/>
      <c r="J276" s="276"/>
      <c r="K276" s="269"/>
      <c r="M276" s="270" t="s">
        <v>758</v>
      </c>
      <c r="O276" s="259"/>
    </row>
    <row r="277" spans="1:80" x14ac:dyDescent="0.2">
      <c r="A277" s="268"/>
      <c r="B277" s="271"/>
      <c r="C277" s="328" t="s">
        <v>759</v>
      </c>
      <c r="D277" s="329"/>
      <c r="E277" s="272">
        <v>14.4</v>
      </c>
      <c r="F277" s="273"/>
      <c r="G277" s="274"/>
      <c r="H277" s="275"/>
      <c r="I277" s="269"/>
      <c r="J277" s="276"/>
      <c r="K277" s="269"/>
      <c r="M277" s="270" t="s">
        <v>759</v>
      </c>
      <c r="O277" s="259"/>
    </row>
    <row r="278" spans="1:80" x14ac:dyDescent="0.2">
      <c r="A278" s="268"/>
      <c r="B278" s="271"/>
      <c r="C278" s="328" t="s">
        <v>760</v>
      </c>
      <c r="D278" s="329"/>
      <c r="E278" s="272">
        <v>6</v>
      </c>
      <c r="F278" s="273"/>
      <c r="G278" s="274"/>
      <c r="H278" s="275"/>
      <c r="I278" s="269"/>
      <c r="J278" s="276"/>
      <c r="K278" s="269"/>
      <c r="M278" s="270" t="s">
        <v>760</v>
      </c>
      <c r="O278" s="259"/>
    </row>
    <row r="279" spans="1:80" x14ac:dyDescent="0.2">
      <c r="A279" s="260">
        <v>60</v>
      </c>
      <c r="B279" s="261" t="s">
        <v>357</v>
      </c>
      <c r="C279" s="262" t="s">
        <v>358</v>
      </c>
      <c r="D279" s="263" t="s">
        <v>124</v>
      </c>
      <c r="E279" s="264">
        <v>42.881999999999998</v>
      </c>
      <c r="F279" s="264">
        <v>0</v>
      </c>
      <c r="G279" s="265">
        <f>E279*F279</f>
        <v>0</v>
      </c>
      <c r="H279" s="266">
        <v>2.2000000000000001E-4</v>
      </c>
      <c r="I279" s="267">
        <f>E279*H279</f>
        <v>9.4340399999999994E-3</v>
      </c>
      <c r="J279" s="266"/>
      <c r="K279" s="267">
        <f>E279*J279</f>
        <v>0</v>
      </c>
      <c r="O279" s="259">
        <v>2</v>
      </c>
      <c r="AA279" s="232">
        <v>3</v>
      </c>
      <c r="AB279" s="232">
        <v>7</v>
      </c>
      <c r="AC279" s="232" t="s">
        <v>357</v>
      </c>
      <c r="AZ279" s="232">
        <v>2</v>
      </c>
      <c r="BA279" s="232">
        <f>IF(AZ279=1,G279,0)</f>
        <v>0</v>
      </c>
      <c r="BB279" s="232">
        <f>IF(AZ279=2,G279,0)</f>
        <v>0</v>
      </c>
      <c r="BC279" s="232">
        <f>IF(AZ279=3,G279,0)</f>
        <v>0</v>
      </c>
      <c r="BD279" s="232">
        <f>IF(AZ279=4,G279,0)</f>
        <v>0</v>
      </c>
      <c r="BE279" s="232">
        <f>IF(AZ279=5,G279,0)</f>
        <v>0</v>
      </c>
      <c r="CA279" s="259">
        <v>3</v>
      </c>
      <c r="CB279" s="259">
        <v>7</v>
      </c>
    </row>
    <row r="280" spans="1:80" x14ac:dyDescent="0.2">
      <c r="A280" s="268"/>
      <c r="B280" s="271"/>
      <c r="C280" s="328" t="s">
        <v>761</v>
      </c>
      <c r="D280" s="329"/>
      <c r="E280" s="272">
        <v>42.881999999999998</v>
      </c>
      <c r="F280" s="273"/>
      <c r="G280" s="274"/>
      <c r="H280" s="275"/>
      <c r="I280" s="269"/>
      <c r="J280" s="276"/>
      <c r="K280" s="269"/>
      <c r="M280" s="270" t="s">
        <v>761</v>
      </c>
      <c r="O280" s="259"/>
    </row>
    <row r="281" spans="1:80" ht="22.5" x14ac:dyDescent="0.2">
      <c r="A281" s="260">
        <v>61</v>
      </c>
      <c r="B281" s="261" t="s">
        <v>360</v>
      </c>
      <c r="C281" s="262" t="s">
        <v>361</v>
      </c>
      <c r="D281" s="263" t="s">
        <v>113</v>
      </c>
      <c r="E281" s="264">
        <v>110.4075</v>
      </c>
      <c r="F281" s="264">
        <v>0</v>
      </c>
      <c r="G281" s="265">
        <f>E281*F281</f>
        <v>0</v>
      </c>
      <c r="H281" s="266">
        <v>1.26E-2</v>
      </c>
      <c r="I281" s="267">
        <f>E281*H281</f>
        <v>1.3911344999999999</v>
      </c>
      <c r="J281" s="266"/>
      <c r="K281" s="267">
        <f>E281*J281</f>
        <v>0</v>
      </c>
      <c r="O281" s="259">
        <v>2</v>
      </c>
      <c r="AA281" s="232">
        <v>3</v>
      </c>
      <c r="AB281" s="232">
        <v>7</v>
      </c>
      <c r="AC281" s="232">
        <v>597813665</v>
      </c>
      <c r="AZ281" s="232">
        <v>2</v>
      </c>
      <c r="BA281" s="232">
        <f>IF(AZ281=1,G281,0)</f>
        <v>0</v>
      </c>
      <c r="BB281" s="232">
        <f>IF(AZ281=2,G281,0)</f>
        <v>0</v>
      </c>
      <c r="BC281" s="232">
        <f>IF(AZ281=3,G281,0)</f>
        <v>0</v>
      </c>
      <c r="BD281" s="232">
        <f>IF(AZ281=4,G281,0)</f>
        <v>0</v>
      </c>
      <c r="BE281" s="232">
        <f>IF(AZ281=5,G281,0)</f>
        <v>0</v>
      </c>
      <c r="CA281" s="259">
        <v>3</v>
      </c>
      <c r="CB281" s="259">
        <v>7</v>
      </c>
    </row>
    <row r="282" spans="1:80" x14ac:dyDescent="0.2">
      <c r="A282" s="268"/>
      <c r="B282" s="271"/>
      <c r="C282" s="328" t="s">
        <v>762</v>
      </c>
      <c r="D282" s="329"/>
      <c r="E282" s="272">
        <v>23.171399999999998</v>
      </c>
      <c r="F282" s="273"/>
      <c r="G282" s="274"/>
      <c r="H282" s="275"/>
      <c r="I282" s="269"/>
      <c r="J282" s="276"/>
      <c r="K282" s="269"/>
      <c r="M282" s="270" t="s">
        <v>762</v>
      </c>
      <c r="O282" s="259"/>
    </row>
    <row r="283" spans="1:80" x14ac:dyDescent="0.2">
      <c r="A283" s="268"/>
      <c r="B283" s="271"/>
      <c r="C283" s="328" t="s">
        <v>763</v>
      </c>
      <c r="D283" s="329"/>
      <c r="E283" s="272">
        <v>6.2286000000000001</v>
      </c>
      <c r="F283" s="273"/>
      <c r="G283" s="274"/>
      <c r="H283" s="275"/>
      <c r="I283" s="269"/>
      <c r="J283" s="276"/>
      <c r="K283" s="269"/>
      <c r="M283" s="270" t="s">
        <v>763</v>
      </c>
      <c r="O283" s="259"/>
    </row>
    <row r="284" spans="1:80" x14ac:dyDescent="0.2">
      <c r="A284" s="268"/>
      <c r="B284" s="271"/>
      <c r="C284" s="330" t="s">
        <v>147</v>
      </c>
      <c r="D284" s="329"/>
      <c r="E284" s="297">
        <v>29.4</v>
      </c>
      <c r="F284" s="273"/>
      <c r="G284" s="274"/>
      <c r="H284" s="275"/>
      <c r="I284" s="269"/>
      <c r="J284" s="276"/>
      <c r="K284" s="269"/>
      <c r="M284" s="270" t="s">
        <v>147</v>
      </c>
      <c r="O284" s="259"/>
    </row>
    <row r="285" spans="1:80" x14ac:dyDescent="0.2">
      <c r="A285" s="268"/>
      <c r="B285" s="271"/>
      <c r="C285" s="328" t="s">
        <v>764</v>
      </c>
      <c r="D285" s="329"/>
      <c r="E285" s="272">
        <v>5.5944000000000003</v>
      </c>
      <c r="F285" s="273"/>
      <c r="G285" s="274"/>
      <c r="H285" s="275"/>
      <c r="I285" s="269"/>
      <c r="J285" s="276"/>
      <c r="K285" s="269"/>
      <c r="M285" s="270" t="s">
        <v>764</v>
      </c>
      <c r="O285" s="259"/>
    </row>
    <row r="286" spans="1:80" x14ac:dyDescent="0.2">
      <c r="A286" s="268"/>
      <c r="B286" s="271"/>
      <c r="C286" s="328" t="s">
        <v>765</v>
      </c>
      <c r="D286" s="329"/>
      <c r="E286" s="272">
        <v>4.5359999999999996</v>
      </c>
      <c r="F286" s="273"/>
      <c r="G286" s="274"/>
      <c r="H286" s="275"/>
      <c r="I286" s="269"/>
      <c r="J286" s="276"/>
      <c r="K286" s="269"/>
      <c r="M286" s="270" t="s">
        <v>765</v>
      </c>
      <c r="O286" s="259"/>
    </row>
    <row r="287" spans="1:80" x14ac:dyDescent="0.2">
      <c r="A287" s="268"/>
      <c r="B287" s="271"/>
      <c r="C287" s="328" t="s">
        <v>766</v>
      </c>
      <c r="D287" s="329"/>
      <c r="E287" s="272">
        <v>9.3450000000000006</v>
      </c>
      <c r="F287" s="273"/>
      <c r="G287" s="274"/>
      <c r="H287" s="275"/>
      <c r="I287" s="269"/>
      <c r="J287" s="276"/>
      <c r="K287" s="269"/>
      <c r="M287" s="270" t="s">
        <v>766</v>
      </c>
      <c r="O287" s="259"/>
    </row>
    <row r="288" spans="1:80" x14ac:dyDescent="0.2">
      <c r="A288" s="268"/>
      <c r="B288" s="271"/>
      <c r="C288" s="330" t="s">
        <v>147</v>
      </c>
      <c r="D288" s="329"/>
      <c r="E288" s="297">
        <v>19.4754</v>
      </c>
      <c r="F288" s="273"/>
      <c r="G288" s="274"/>
      <c r="H288" s="275"/>
      <c r="I288" s="269"/>
      <c r="J288" s="276"/>
      <c r="K288" s="269"/>
      <c r="M288" s="270" t="s">
        <v>147</v>
      </c>
      <c r="O288" s="259"/>
    </row>
    <row r="289" spans="1:80" x14ac:dyDescent="0.2">
      <c r="A289" s="268"/>
      <c r="B289" s="271"/>
      <c r="C289" s="328" t="s">
        <v>767</v>
      </c>
      <c r="D289" s="329"/>
      <c r="E289" s="272">
        <v>5.0872999999999999</v>
      </c>
      <c r="F289" s="273"/>
      <c r="G289" s="274"/>
      <c r="H289" s="275"/>
      <c r="I289" s="269"/>
      <c r="J289" s="276"/>
      <c r="K289" s="269"/>
      <c r="M289" s="270" t="s">
        <v>767</v>
      </c>
      <c r="O289" s="259"/>
    </row>
    <row r="290" spans="1:80" x14ac:dyDescent="0.2">
      <c r="A290" s="268"/>
      <c r="B290" s="271"/>
      <c r="C290" s="336" t="s">
        <v>768</v>
      </c>
      <c r="D290" s="329"/>
      <c r="E290" s="299">
        <v>0</v>
      </c>
      <c r="F290" s="273"/>
      <c r="G290" s="274"/>
      <c r="H290" s="275"/>
      <c r="I290" s="269"/>
      <c r="J290" s="276"/>
      <c r="K290" s="269"/>
      <c r="M290" s="270" t="s">
        <v>768</v>
      </c>
      <c r="O290" s="259"/>
    </row>
    <row r="291" spans="1:80" x14ac:dyDescent="0.2">
      <c r="A291" s="268"/>
      <c r="B291" s="271"/>
      <c r="C291" s="330" t="s">
        <v>147</v>
      </c>
      <c r="D291" s="329"/>
      <c r="E291" s="297">
        <v>5.0872999999999999</v>
      </c>
      <c r="F291" s="273"/>
      <c r="G291" s="274"/>
      <c r="H291" s="275"/>
      <c r="I291" s="269"/>
      <c r="J291" s="276"/>
      <c r="K291" s="269"/>
      <c r="M291" s="270" t="s">
        <v>147</v>
      </c>
      <c r="O291" s="259"/>
    </row>
    <row r="292" spans="1:80" x14ac:dyDescent="0.2">
      <c r="A292" s="268"/>
      <c r="B292" s="271"/>
      <c r="C292" s="336" t="s">
        <v>769</v>
      </c>
      <c r="D292" s="329"/>
      <c r="E292" s="299">
        <v>0</v>
      </c>
      <c r="F292" s="273"/>
      <c r="G292" s="274"/>
      <c r="H292" s="275"/>
      <c r="I292" s="269"/>
      <c r="J292" s="276"/>
      <c r="K292" s="269"/>
      <c r="M292" s="270" t="s">
        <v>769</v>
      </c>
      <c r="O292" s="259"/>
    </row>
    <row r="293" spans="1:80" x14ac:dyDescent="0.2">
      <c r="A293" s="268"/>
      <c r="B293" s="271"/>
      <c r="C293" s="328" t="s">
        <v>770</v>
      </c>
      <c r="D293" s="329"/>
      <c r="E293" s="272">
        <v>23.417100000000001</v>
      </c>
      <c r="F293" s="273"/>
      <c r="G293" s="274"/>
      <c r="H293" s="275"/>
      <c r="I293" s="269"/>
      <c r="J293" s="276"/>
      <c r="K293" s="269"/>
      <c r="M293" s="270" t="s">
        <v>770</v>
      </c>
      <c r="O293" s="259"/>
    </row>
    <row r="294" spans="1:80" x14ac:dyDescent="0.2">
      <c r="A294" s="268"/>
      <c r="B294" s="271"/>
      <c r="C294" s="328" t="s">
        <v>771</v>
      </c>
      <c r="D294" s="329"/>
      <c r="E294" s="272">
        <v>6.1299000000000001</v>
      </c>
      <c r="F294" s="273"/>
      <c r="G294" s="274"/>
      <c r="H294" s="275"/>
      <c r="I294" s="269"/>
      <c r="J294" s="276"/>
      <c r="K294" s="269"/>
      <c r="M294" s="270" t="s">
        <v>771</v>
      </c>
      <c r="O294" s="259"/>
    </row>
    <row r="295" spans="1:80" x14ac:dyDescent="0.2">
      <c r="A295" s="268"/>
      <c r="B295" s="271"/>
      <c r="C295" s="330" t="s">
        <v>147</v>
      </c>
      <c r="D295" s="329"/>
      <c r="E295" s="297">
        <v>29.547000000000001</v>
      </c>
      <c r="F295" s="273"/>
      <c r="G295" s="274"/>
      <c r="H295" s="275"/>
      <c r="I295" s="269"/>
      <c r="J295" s="276"/>
      <c r="K295" s="269"/>
      <c r="M295" s="270" t="s">
        <v>147</v>
      </c>
      <c r="O295" s="259"/>
    </row>
    <row r="296" spans="1:80" x14ac:dyDescent="0.2">
      <c r="A296" s="268"/>
      <c r="B296" s="271"/>
      <c r="C296" s="328" t="s">
        <v>772</v>
      </c>
      <c r="D296" s="329"/>
      <c r="E296" s="272">
        <v>7.6356000000000002</v>
      </c>
      <c r="F296" s="273"/>
      <c r="G296" s="274"/>
      <c r="H296" s="275"/>
      <c r="I296" s="269"/>
      <c r="J296" s="276"/>
      <c r="K296" s="269"/>
      <c r="M296" s="270" t="s">
        <v>772</v>
      </c>
      <c r="O296" s="259"/>
    </row>
    <row r="297" spans="1:80" x14ac:dyDescent="0.2">
      <c r="A297" s="268"/>
      <c r="B297" s="271"/>
      <c r="C297" s="328" t="s">
        <v>773</v>
      </c>
      <c r="D297" s="329"/>
      <c r="E297" s="272">
        <v>4.9980000000000002</v>
      </c>
      <c r="F297" s="273"/>
      <c r="G297" s="274"/>
      <c r="H297" s="275"/>
      <c r="I297" s="269"/>
      <c r="J297" s="276"/>
      <c r="K297" s="269"/>
      <c r="M297" s="270" t="s">
        <v>773</v>
      </c>
      <c r="O297" s="259"/>
    </row>
    <row r="298" spans="1:80" x14ac:dyDescent="0.2">
      <c r="A298" s="268"/>
      <c r="B298" s="271"/>
      <c r="C298" s="328" t="s">
        <v>774</v>
      </c>
      <c r="D298" s="329"/>
      <c r="E298" s="272">
        <v>9.1769999999999996</v>
      </c>
      <c r="F298" s="273"/>
      <c r="G298" s="274"/>
      <c r="H298" s="275"/>
      <c r="I298" s="269"/>
      <c r="J298" s="276"/>
      <c r="K298" s="269"/>
      <c r="M298" s="270" t="s">
        <v>774</v>
      </c>
      <c r="O298" s="259"/>
    </row>
    <row r="299" spans="1:80" x14ac:dyDescent="0.2">
      <c r="A299" s="268"/>
      <c r="B299" s="271"/>
      <c r="C299" s="330" t="s">
        <v>147</v>
      </c>
      <c r="D299" s="329"/>
      <c r="E299" s="297">
        <v>21.810600000000001</v>
      </c>
      <c r="F299" s="273"/>
      <c r="G299" s="274"/>
      <c r="H299" s="275"/>
      <c r="I299" s="269"/>
      <c r="J299" s="276"/>
      <c r="K299" s="269"/>
      <c r="M299" s="270" t="s">
        <v>147</v>
      </c>
      <c r="O299" s="259"/>
    </row>
    <row r="300" spans="1:80" x14ac:dyDescent="0.2">
      <c r="A300" s="268"/>
      <c r="B300" s="271"/>
      <c r="C300" s="328" t="s">
        <v>775</v>
      </c>
      <c r="D300" s="329"/>
      <c r="E300" s="272">
        <v>5.0872999999999999</v>
      </c>
      <c r="F300" s="273"/>
      <c r="G300" s="274"/>
      <c r="H300" s="275"/>
      <c r="I300" s="269"/>
      <c r="J300" s="276"/>
      <c r="K300" s="269"/>
      <c r="M300" s="270" t="s">
        <v>775</v>
      </c>
      <c r="O300" s="259"/>
    </row>
    <row r="301" spans="1:80" x14ac:dyDescent="0.2">
      <c r="A301" s="268"/>
      <c r="B301" s="271"/>
      <c r="C301" s="330" t="s">
        <v>147</v>
      </c>
      <c r="D301" s="329"/>
      <c r="E301" s="297">
        <v>5.0872999999999999</v>
      </c>
      <c r="F301" s="273"/>
      <c r="G301" s="274"/>
      <c r="H301" s="275"/>
      <c r="I301" s="269"/>
      <c r="J301" s="276"/>
      <c r="K301" s="269"/>
      <c r="M301" s="270" t="s">
        <v>147</v>
      </c>
      <c r="O301" s="259"/>
    </row>
    <row r="302" spans="1:80" x14ac:dyDescent="0.2">
      <c r="A302" s="260">
        <v>62</v>
      </c>
      <c r="B302" s="261" t="s">
        <v>363</v>
      </c>
      <c r="C302" s="262" t="s">
        <v>364</v>
      </c>
      <c r="D302" s="263" t="s">
        <v>12</v>
      </c>
      <c r="E302" s="264"/>
      <c r="F302" s="264">
        <v>0</v>
      </c>
      <c r="G302" s="265">
        <f>E302*F302</f>
        <v>0</v>
      </c>
      <c r="H302" s="266">
        <v>0</v>
      </c>
      <c r="I302" s="267">
        <f>E302*H302</f>
        <v>0</v>
      </c>
      <c r="J302" s="266"/>
      <c r="K302" s="267">
        <f>E302*J302</f>
        <v>0</v>
      </c>
      <c r="O302" s="259">
        <v>2</v>
      </c>
      <c r="AA302" s="232">
        <v>7</v>
      </c>
      <c r="AB302" s="232">
        <v>1002</v>
      </c>
      <c r="AC302" s="232">
        <v>5</v>
      </c>
      <c r="AZ302" s="232">
        <v>2</v>
      </c>
      <c r="BA302" s="232">
        <f>IF(AZ302=1,G302,0)</f>
        <v>0</v>
      </c>
      <c r="BB302" s="232">
        <f>IF(AZ302=2,G302,0)</f>
        <v>0</v>
      </c>
      <c r="BC302" s="232">
        <f>IF(AZ302=3,G302,0)</f>
        <v>0</v>
      </c>
      <c r="BD302" s="232">
        <f>IF(AZ302=4,G302,0)</f>
        <v>0</v>
      </c>
      <c r="BE302" s="232">
        <f>IF(AZ302=5,G302,0)</f>
        <v>0</v>
      </c>
      <c r="CA302" s="259">
        <v>7</v>
      </c>
      <c r="CB302" s="259">
        <v>1002</v>
      </c>
    </row>
    <row r="303" spans="1:80" x14ac:dyDescent="0.2">
      <c r="A303" s="277"/>
      <c r="B303" s="278" t="s">
        <v>99</v>
      </c>
      <c r="C303" s="279" t="s">
        <v>343</v>
      </c>
      <c r="D303" s="280"/>
      <c r="E303" s="281"/>
      <c r="F303" s="282"/>
      <c r="G303" s="283">
        <f>SUM(G257:G302)</f>
        <v>0</v>
      </c>
      <c r="H303" s="284"/>
      <c r="I303" s="285">
        <f>SUM(I257:I302)</f>
        <v>1.7822630399999999</v>
      </c>
      <c r="J303" s="284"/>
      <c r="K303" s="285">
        <f>SUM(K257:K302)</f>
        <v>0</v>
      </c>
      <c r="O303" s="259">
        <v>4</v>
      </c>
      <c r="BA303" s="286">
        <f>SUM(BA257:BA302)</f>
        <v>0</v>
      </c>
      <c r="BB303" s="286">
        <f>SUM(BB257:BB302)</f>
        <v>0</v>
      </c>
      <c r="BC303" s="286">
        <f>SUM(BC257:BC302)</f>
        <v>0</v>
      </c>
      <c r="BD303" s="286">
        <f>SUM(BD257:BD302)</f>
        <v>0</v>
      </c>
      <c r="BE303" s="286">
        <f>SUM(BE257:BE302)</f>
        <v>0</v>
      </c>
    </row>
    <row r="304" spans="1:80" x14ac:dyDescent="0.2">
      <c r="A304" s="249" t="s">
        <v>97</v>
      </c>
      <c r="B304" s="250" t="s">
        <v>365</v>
      </c>
      <c r="C304" s="251" t="s">
        <v>366</v>
      </c>
      <c r="D304" s="252"/>
      <c r="E304" s="253"/>
      <c r="F304" s="253"/>
      <c r="G304" s="254"/>
      <c r="H304" s="255"/>
      <c r="I304" s="256"/>
      <c r="J304" s="257"/>
      <c r="K304" s="258"/>
      <c r="O304" s="259">
        <v>1</v>
      </c>
    </row>
    <row r="305" spans="1:80" x14ac:dyDescent="0.2">
      <c r="A305" s="260">
        <v>63</v>
      </c>
      <c r="B305" s="261" t="s">
        <v>368</v>
      </c>
      <c r="C305" s="262" t="s">
        <v>369</v>
      </c>
      <c r="D305" s="263" t="s">
        <v>113</v>
      </c>
      <c r="E305" s="264">
        <v>12.05</v>
      </c>
      <c r="F305" s="264">
        <v>0</v>
      </c>
      <c r="G305" s="265">
        <f>E305*F305</f>
        <v>0</v>
      </c>
      <c r="H305" s="266">
        <v>2.7999999999999998E-4</v>
      </c>
      <c r="I305" s="267">
        <f>E305*H305</f>
        <v>3.3739999999999998E-3</v>
      </c>
      <c r="J305" s="266">
        <v>0</v>
      </c>
      <c r="K305" s="267">
        <f>E305*J305</f>
        <v>0</v>
      </c>
      <c r="O305" s="259">
        <v>2</v>
      </c>
      <c r="AA305" s="232">
        <v>1</v>
      </c>
      <c r="AB305" s="232">
        <v>7</v>
      </c>
      <c r="AC305" s="232">
        <v>7</v>
      </c>
      <c r="AZ305" s="232">
        <v>2</v>
      </c>
      <c r="BA305" s="232">
        <f>IF(AZ305=1,G305,0)</f>
        <v>0</v>
      </c>
      <c r="BB305" s="232">
        <f>IF(AZ305=2,G305,0)</f>
        <v>0</v>
      </c>
      <c r="BC305" s="232">
        <f>IF(AZ305=3,G305,0)</f>
        <v>0</v>
      </c>
      <c r="BD305" s="232">
        <f>IF(AZ305=4,G305,0)</f>
        <v>0</v>
      </c>
      <c r="BE305" s="232">
        <f>IF(AZ305=5,G305,0)</f>
        <v>0</v>
      </c>
      <c r="CA305" s="259">
        <v>1</v>
      </c>
      <c r="CB305" s="259">
        <v>7</v>
      </c>
    </row>
    <row r="306" spans="1:80" x14ac:dyDescent="0.2">
      <c r="A306" s="268"/>
      <c r="B306" s="271"/>
      <c r="C306" s="328" t="s">
        <v>776</v>
      </c>
      <c r="D306" s="329"/>
      <c r="E306" s="272">
        <v>2.5</v>
      </c>
      <c r="F306" s="273"/>
      <c r="G306" s="274"/>
      <c r="H306" s="275"/>
      <c r="I306" s="269"/>
      <c r="J306" s="276"/>
      <c r="K306" s="269"/>
      <c r="M306" s="270" t="s">
        <v>776</v>
      </c>
      <c r="O306" s="259"/>
    </row>
    <row r="307" spans="1:80" x14ac:dyDescent="0.2">
      <c r="A307" s="268"/>
      <c r="B307" s="271"/>
      <c r="C307" s="328" t="s">
        <v>777</v>
      </c>
      <c r="D307" s="329"/>
      <c r="E307" s="272">
        <v>3.5249999999999999</v>
      </c>
      <c r="F307" s="273"/>
      <c r="G307" s="274"/>
      <c r="H307" s="275"/>
      <c r="I307" s="269"/>
      <c r="J307" s="276"/>
      <c r="K307" s="269"/>
      <c r="M307" s="270" t="s">
        <v>777</v>
      </c>
      <c r="O307" s="259"/>
    </row>
    <row r="308" spans="1:80" x14ac:dyDescent="0.2">
      <c r="A308" s="268"/>
      <c r="B308" s="271"/>
      <c r="C308" s="328" t="s">
        <v>778</v>
      </c>
      <c r="D308" s="329"/>
      <c r="E308" s="272">
        <v>2.5</v>
      </c>
      <c r="F308" s="273"/>
      <c r="G308" s="274"/>
      <c r="H308" s="275"/>
      <c r="I308" s="269"/>
      <c r="J308" s="276"/>
      <c r="K308" s="269"/>
      <c r="M308" s="270" t="s">
        <v>778</v>
      </c>
      <c r="O308" s="259"/>
    </row>
    <row r="309" spans="1:80" x14ac:dyDescent="0.2">
      <c r="A309" s="268"/>
      <c r="B309" s="271"/>
      <c r="C309" s="328" t="s">
        <v>779</v>
      </c>
      <c r="D309" s="329"/>
      <c r="E309" s="272">
        <v>3.5249999999999999</v>
      </c>
      <c r="F309" s="273"/>
      <c r="G309" s="274"/>
      <c r="H309" s="275"/>
      <c r="I309" s="269"/>
      <c r="J309" s="276"/>
      <c r="K309" s="269"/>
      <c r="M309" s="270" t="s">
        <v>779</v>
      </c>
      <c r="O309" s="259"/>
    </row>
    <row r="310" spans="1:80" ht="22.5" x14ac:dyDescent="0.2">
      <c r="A310" s="260">
        <v>64</v>
      </c>
      <c r="B310" s="261" t="s">
        <v>373</v>
      </c>
      <c r="C310" s="262" t="s">
        <v>374</v>
      </c>
      <c r="D310" s="263" t="s">
        <v>124</v>
      </c>
      <c r="E310" s="264">
        <v>31</v>
      </c>
      <c r="F310" s="264">
        <v>0</v>
      </c>
      <c r="G310" s="265">
        <f>E310*F310</f>
        <v>0</v>
      </c>
      <c r="H310" s="266">
        <v>6.9999999999999994E-5</v>
      </c>
      <c r="I310" s="267">
        <f>E310*H310</f>
        <v>2.1699999999999996E-3</v>
      </c>
      <c r="J310" s="266">
        <v>0</v>
      </c>
      <c r="K310" s="267">
        <f>E310*J310</f>
        <v>0</v>
      </c>
      <c r="O310" s="259">
        <v>2</v>
      </c>
      <c r="AA310" s="232">
        <v>1</v>
      </c>
      <c r="AB310" s="232">
        <v>7</v>
      </c>
      <c r="AC310" s="232">
        <v>7</v>
      </c>
      <c r="AZ310" s="232">
        <v>2</v>
      </c>
      <c r="BA310" s="232">
        <f>IF(AZ310=1,G310,0)</f>
        <v>0</v>
      </c>
      <c r="BB310" s="232">
        <f>IF(AZ310=2,G310,0)</f>
        <v>0</v>
      </c>
      <c r="BC310" s="232">
        <f>IF(AZ310=3,G310,0)</f>
        <v>0</v>
      </c>
      <c r="BD310" s="232">
        <f>IF(AZ310=4,G310,0)</f>
        <v>0</v>
      </c>
      <c r="BE310" s="232">
        <f>IF(AZ310=5,G310,0)</f>
        <v>0</v>
      </c>
      <c r="CA310" s="259">
        <v>1</v>
      </c>
      <c r="CB310" s="259">
        <v>7</v>
      </c>
    </row>
    <row r="311" spans="1:80" x14ac:dyDescent="0.2">
      <c r="A311" s="268"/>
      <c r="B311" s="271"/>
      <c r="C311" s="328" t="s">
        <v>780</v>
      </c>
      <c r="D311" s="329"/>
      <c r="E311" s="272">
        <v>9</v>
      </c>
      <c r="F311" s="273"/>
      <c r="G311" s="274"/>
      <c r="H311" s="275"/>
      <c r="I311" s="269"/>
      <c r="J311" s="276"/>
      <c r="K311" s="269"/>
      <c r="M311" s="270" t="s">
        <v>780</v>
      </c>
      <c r="O311" s="259"/>
    </row>
    <row r="312" spans="1:80" x14ac:dyDescent="0.2">
      <c r="A312" s="268"/>
      <c r="B312" s="271"/>
      <c r="C312" s="328" t="s">
        <v>781</v>
      </c>
      <c r="D312" s="329"/>
      <c r="E312" s="272">
        <v>2</v>
      </c>
      <c r="F312" s="273"/>
      <c r="G312" s="274"/>
      <c r="H312" s="275"/>
      <c r="I312" s="269"/>
      <c r="J312" s="276"/>
      <c r="K312" s="269"/>
      <c r="M312" s="270" t="s">
        <v>781</v>
      </c>
      <c r="O312" s="259"/>
    </row>
    <row r="313" spans="1:80" x14ac:dyDescent="0.2">
      <c r="A313" s="268"/>
      <c r="B313" s="271"/>
      <c r="C313" s="328" t="s">
        <v>782</v>
      </c>
      <c r="D313" s="329"/>
      <c r="E313" s="272">
        <v>8</v>
      </c>
      <c r="F313" s="273"/>
      <c r="G313" s="274"/>
      <c r="H313" s="275"/>
      <c r="I313" s="269"/>
      <c r="J313" s="276"/>
      <c r="K313" s="269"/>
      <c r="M313" s="270" t="s">
        <v>782</v>
      </c>
      <c r="O313" s="259"/>
    </row>
    <row r="314" spans="1:80" x14ac:dyDescent="0.2">
      <c r="A314" s="268"/>
      <c r="B314" s="271"/>
      <c r="C314" s="328" t="s">
        <v>783</v>
      </c>
      <c r="D314" s="329"/>
      <c r="E314" s="272">
        <v>6</v>
      </c>
      <c r="F314" s="273"/>
      <c r="G314" s="274"/>
      <c r="H314" s="275"/>
      <c r="I314" s="269"/>
      <c r="J314" s="276"/>
      <c r="K314" s="269"/>
      <c r="M314" s="270" t="s">
        <v>783</v>
      </c>
      <c r="O314" s="259"/>
    </row>
    <row r="315" spans="1:80" x14ac:dyDescent="0.2">
      <c r="A315" s="268"/>
      <c r="B315" s="271"/>
      <c r="C315" s="328" t="s">
        <v>784</v>
      </c>
      <c r="D315" s="329"/>
      <c r="E315" s="272">
        <v>2</v>
      </c>
      <c r="F315" s="273"/>
      <c r="G315" s="274"/>
      <c r="H315" s="275"/>
      <c r="I315" s="269"/>
      <c r="J315" s="276"/>
      <c r="K315" s="269"/>
      <c r="M315" s="270" t="s">
        <v>784</v>
      </c>
      <c r="O315" s="259"/>
    </row>
    <row r="316" spans="1:80" x14ac:dyDescent="0.2">
      <c r="A316" s="268"/>
      <c r="B316" s="271"/>
      <c r="C316" s="328" t="s">
        <v>785</v>
      </c>
      <c r="D316" s="329"/>
      <c r="E316" s="272">
        <v>4</v>
      </c>
      <c r="F316" s="273"/>
      <c r="G316" s="274"/>
      <c r="H316" s="275"/>
      <c r="I316" s="269"/>
      <c r="J316" s="276"/>
      <c r="K316" s="269"/>
      <c r="M316" s="270" t="s">
        <v>785</v>
      </c>
      <c r="O316" s="259"/>
    </row>
    <row r="317" spans="1:80" x14ac:dyDescent="0.2">
      <c r="A317" s="277"/>
      <c r="B317" s="278" t="s">
        <v>99</v>
      </c>
      <c r="C317" s="279" t="s">
        <v>367</v>
      </c>
      <c r="D317" s="280"/>
      <c r="E317" s="281"/>
      <c r="F317" s="282"/>
      <c r="G317" s="283">
        <f>SUM(G304:G316)</f>
        <v>0</v>
      </c>
      <c r="H317" s="284"/>
      <c r="I317" s="285">
        <f>SUM(I304:I316)</f>
        <v>5.5439999999999994E-3</v>
      </c>
      <c r="J317" s="284"/>
      <c r="K317" s="285">
        <f>SUM(K304:K316)</f>
        <v>0</v>
      </c>
      <c r="O317" s="259">
        <v>4</v>
      </c>
      <c r="BA317" s="286">
        <f>SUM(BA304:BA316)</f>
        <v>0</v>
      </c>
      <c r="BB317" s="286">
        <f>SUM(BB304:BB316)</f>
        <v>0</v>
      </c>
      <c r="BC317" s="286">
        <f>SUM(BC304:BC316)</f>
        <v>0</v>
      </c>
      <c r="BD317" s="286">
        <f>SUM(BD304:BD316)</f>
        <v>0</v>
      </c>
      <c r="BE317" s="286">
        <f>SUM(BE304:BE316)</f>
        <v>0</v>
      </c>
    </row>
    <row r="318" spans="1:80" x14ac:dyDescent="0.2">
      <c r="A318" s="249" t="s">
        <v>97</v>
      </c>
      <c r="B318" s="250" t="s">
        <v>378</v>
      </c>
      <c r="C318" s="251" t="s">
        <v>379</v>
      </c>
      <c r="D318" s="252"/>
      <c r="E318" s="253"/>
      <c r="F318" s="253"/>
      <c r="G318" s="254"/>
      <c r="H318" s="255"/>
      <c r="I318" s="256"/>
      <c r="J318" s="257"/>
      <c r="K318" s="258"/>
      <c r="O318" s="259">
        <v>1</v>
      </c>
    </row>
    <row r="319" spans="1:80" ht="22.5" x14ac:dyDescent="0.2">
      <c r="A319" s="260">
        <v>65</v>
      </c>
      <c r="B319" s="261" t="s">
        <v>381</v>
      </c>
      <c r="C319" s="262" t="s">
        <v>382</v>
      </c>
      <c r="D319" s="263" t="s">
        <v>113</v>
      </c>
      <c r="E319" s="264">
        <v>132.8365</v>
      </c>
      <c r="F319" s="264">
        <v>0</v>
      </c>
      <c r="G319" s="265">
        <f>E319*F319</f>
        <v>0</v>
      </c>
      <c r="H319" s="266">
        <v>6.4000000000000005E-4</v>
      </c>
      <c r="I319" s="267">
        <f>E319*H319</f>
        <v>8.5015360000000012E-2</v>
      </c>
      <c r="J319" s="266">
        <v>0</v>
      </c>
      <c r="K319" s="267">
        <f>E319*J319</f>
        <v>0</v>
      </c>
      <c r="O319" s="259">
        <v>2</v>
      </c>
      <c r="AA319" s="232">
        <v>1</v>
      </c>
      <c r="AB319" s="232">
        <v>7</v>
      </c>
      <c r="AC319" s="232">
        <v>7</v>
      </c>
      <c r="AZ319" s="232">
        <v>2</v>
      </c>
      <c r="BA319" s="232">
        <f>IF(AZ319=1,G319,0)</f>
        <v>0</v>
      </c>
      <c r="BB319" s="232">
        <f>IF(AZ319=2,G319,0)</f>
        <v>0</v>
      </c>
      <c r="BC319" s="232">
        <f>IF(AZ319=3,G319,0)</f>
        <v>0</v>
      </c>
      <c r="BD319" s="232">
        <f>IF(AZ319=4,G319,0)</f>
        <v>0</v>
      </c>
      <c r="BE319" s="232">
        <f>IF(AZ319=5,G319,0)</f>
        <v>0</v>
      </c>
      <c r="CA319" s="259">
        <v>1</v>
      </c>
      <c r="CB319" s="259">
        <v>7</v>
      </c>
    </row>
    <row r="320" spans="1:80" x14ac:dyDescent="0.2">
      <c r="A320" s="268"/>
      <c r="B320" s="271"/>
      <c r="C320" s="328" t="s">
        <v>786</v>
      </c>
      <c r="D320" s="329"/>
      <c r="E320" s="272">
        <v>14.099</v>
      </c>
      <c r="F320" s="273"/>
      <c r="G320" s="274"/>
      <c r="H320" s="275"/>
      <c r="I320" s="269"/>
      <c r="J320" s="276"/>
      <c r="K320" s="269"/>
      <c r="M320" s="270" t="s">
        <v>786</v>
      </c>
      <c r="O320" s="259"/>
    </row>
    <row r="321" spans="1:15" x14ac:dyDescent="0.2">
      <c r="A321" s="268"/>
      <c r="B321" s="271"/>
      <c r="C321" s="328" t="s">
        <v>787</v>
      </c>
      <c r="D321" s="329"/>
      <c r="E321" s="272">
        <v>4.3360000000000003</v>
      </c>
      <c r="F321" s="273"/>
      <c r="G321" s="274"/>
      <c r="H321" s="275"/>
      <c r="I321" s="269"/>
      <c r="J321" s="276"/>
      <c r="K321" s="269"/>
      <c r="M321" s="270" t="s">
        <v>787</v>
      </c>
      <c r="O321" s="259"/>
    </row>
    <row r="322" spans="1:15" x14ac:dyDescent="0.2">
      <c r="A322" s="268"/>
      <c r="B322" s="271"/>
      <c r="C322" s="328" t="s">
        <v>788</v>
      </c>
      <c r="D322" s="329"/>
      <c r="E322" s="272">
        <v>18.184000000000001</v>
      </c>
      <c r="F322" s="273"/>
      <c r="G322" s="274"/>
      <c r="H322" s="275"/>
      <c r="I322" s="269"/>
      <c r="J322" s="276"/>
      <c r="K322" s="269"/>
      <c r="M322" s="270" t="s">
        <v>788</v>
      </c>
      <c r="O322" s="259"/>
    </row>
    <row r="323" spans="1:15" x14ac:dyDescent="0.2">
      <c r="A323" s="268"/>
      <c r="B323" s="271"/>
      <c r="C323" s="328" t="s">
        <v>789</v>
      </c>
      <c r="D323" s="329"/>
      <c r="E323" s="272">
        <v>13.849500000000001</v>
      </c>
      <c r="F323" s="273"/>
      <c r="G323" s="274"/>
      <c r="H323" s="275"/>
      <c r="I323" s="269"/>
      <c r="J323" s="276"/>
      <c r="K323" s="269"/>
      <c r="M323" s="270" t="s">
        <v>789</v>
      </c>
      <c r="O323" s="259"/>
    </row>
    <row r="324" spans="1:15" x14ac:dyDescent="0.2">
      <c r="A324" s="268"/>
      <c r="B324" s="271"/>
      <c r="C324" s="330" t="s">
        <v>147</v>
      </c>
      <c r="D324" s="329"/>
      <c r="E324" s="297">
        <v>50.468499999999999</v>
      </c>
      <c r="F324" s="273"/>
      <c r="G324" s="274"/>
      <c r="H324" s="275"/>
      <c r="I324" s="269"/>
      <c r="J324" s="276"/>
      <c r="K324" s="269"/>
      <c r="M324" s="270" t="s">
        <v>147</v>
      </c>
      <c r="O324" s="259"/>
    </row>
    <row r="325" spans="1:15" x14ac:dyDescent="0.2">
      <c r="A325" s="268"/>
      <c r="B325" s="271"/>
      <c r="C325" s="328" t="s">
        <v>790</v>
      </c>
      <c r="D325" s="329"/>
      <c r="E325" s="272">
        <v>3.448</v>
      </c>
      <c r="F325" s="273"/>
      <c r="G325" s="274"/>
      <c r="H325" s="275"/>
      <c r="I325" s="269"/>
      <c r="J325" s="276"/>
      <c r="K325" s="269"/>
      <c r="M325" s="270" t="s">
        <v>790</v>
      </c>
      <c r="O325" s="259"/>
    </row>
    <row r="326" spans="1:15" x14ac:dyDescent="0.2">
      <c r="A326" s="268"/>
      <c r="B326" s="271"/>
      <c r="C326" s="328" t="s">
        <v>791</v>
      </c>
      <c r="D326" s="329"/>
      <c r="E326" s="272">
        <v>7.02</v>
      </c>
      <c r="F326" s="273"/>
      <c r="G326" s="274"/>
      <c r="H326" s="275"/>
      <c r="I326" s="269"/>
      <c r="J326" s="276"/>
      <c r="K326" s="269"/>
      <c r="M326" s="270" t="s">
        <v>791</v>
      </c>
      <c r="O326" s="259"/>
    </row>
    <row r="327" spans="1:15" x14ac:dyDescent="0.2">
      <c r="A327" s="268"/>
      <c r="B327" s="271"/>
      <c r="C327" s="328" t="s">
        <v>792</v>
      </c>
      <c r="D327" s="329"/>
      <c r="E327" s="272">
        <v>5.5</v>
      </c>
      <c r="F327" s="273"/>
      <c r="G327" s="274"/>
      <c r="H327" s="275"/>
      <c r="I327" s="269"/>
      <c r="J327" s="276"/>
      <c r="K327" s="269"/>
      <c r="M327" s="270" t="s">
        <v>792</v>
      </c>
      <c r="O327" s="259"/>
    </row>
    <row r="328" spans="1:15" x14ac:dyDescent="0.2">
      <c r="A328" s="268"/>
      <c r="B328" s="271"/>
      <c r="C328" s="330" t="s">
        <v>147</v>
      </c>
      <c r="D328" s="329"/>
      <c r="E328" s="297">
        <v>15.968</v>
      </c>
      <c r="F328" s="273"/>
      <c r="G328" s="274"/>
      <c r="H328" s="275"/>
      <c r="I328" s="269"/>
      <c r="J328" s="276"/>
      <c r="K328" s="269"/>
      <c r="M328" s="270" t="s">
        <v>147</v>
      </c>
      <c r="O328" s="259"/>
    </row>
    <row r="329" spans="1:15" x14ac:dyDescent="0.2">
      <c r="A329" s="268"/>
      <c r="B329" s="271"/>
      <c r="C329" s="328" t="s">
        <v>793</v>
      </c>
      <c r="D329" s="329"/>
      <c r="E329" s="272">
        <v>14.2485</v>
      </c>
      <c r="F329" s="273"/>
      <c r="G329" s="274"/>
      <c r="H329" s="275"/>
      <c r="I329" s="269"/>
      <c r="J329" s="276"/>
      <c r="K329" s="269"/>
      <c r="M329" s="270" t="s">
        <v>793</v>
      </c>
      <c r="O329" s="259"/>
    </row>
    <row r="330" spans="1:15" x14ac:dyDescent="0.2">
      <c r="A330" s="268"/>
      <c r="B330" s="271"/>
      <c r="C330" s="328" t="s">
        <v>794</v>
      </c>
      <c r="D330" s="329"/>
      <c r="E330" s="272">
        <v>4.1740000000000004</v>
      </c>
      <c r="F330" s="273"/>
      <c r="G330" s="274"/>
      <c r="H330" s="275"/>
      <c r="I330" s="269"/>
      <c r="J330" s="276"/>
      <c r="K330" s="269"/>
      <c r="M330" s="270" t="s">
        <v>794</v>
      </c>
      <c r="O330" s="259"/>
    </row>
    <row r="331" spans="1:15" x14ac:dyDescent="0.2">
      <c r="A331" s="268"/>
      <c r="B331" s="271"/>
      <c r="C331" s="328" t="s">
        <v>788</v>
      </c>
      <c r="D331" s="329"/>
      <c r="E331" s="272">
        <v>18.184000000000001</v>
      </c>
      <c r="F331" s="273"/>
      <c r="G331" s="274"/>
      <c r="H331" s="275"/>
      <c r="I331" s="269"/>
      <c r="J331" s="276"/>
      <c r="K331" s="269"/>
      <c r="M331" s="270" t="s">
        <v>788</v>
      </c>
      <c r="O331" s="259"/>
    </row>
    <row r="332" spans="1:15" x14ac:dyDescent="0.2">
      <c r="A332" s="268"/>
      <c r="B332" s="271"/>
      <c r="C332" s="328" t="s">
        <v>789</v>
      </c>
      <c r="D332" s="329"/>
      <c r="E332" s="272">
        <v>13.849500000000001</v>
      </c>
      <c r="F332" s="273"/>
      <c r="G332" s="274"/>
      <c r="H332" s="275"/>
      <c r="I332" s="269"/>
      <c r="J332" s="276"/>
      <c r="K332" s="269"/>
      <c r="M332" s="270" t="s">
        <v>789</v>
      </c>
      <c r="O332" s="259"/>
    </row>
    <row r="333" spans="1:15" x14ac:dyDescent="0.2">
      <c r="A333" s="268"/>
      <c r="B333" s="271"/>
      <c r="C333" s="330" t="s">
        <v>147</v>
      </c>
      <c r="D333" s="329"/>
      <c r="E333" s="297">
        <v>50.455999999999996</v>
      </c>
      <c r="F333" s="273"/>
      <c r="G333" s="274"/>
      <c r="H333" s="275"/>
      <c r="I333" s="269"/>
      <c r="J333" s="276"/>
      <c r="K333" s="269"/>
      <c r="M333" s="270" t="s">
        <v>147</v>
      </c>
      <c r="O333" s="259"/>
    </row>
    <row r="334" spans="1:15" x14ac:dyDescent="0.2">
      <c r="A334" s="268"/>
      <c r="B334" s="271"/>
      <c r="C334" s="328" t="s">
        <v>795</v>
      </c>
      <c r="D334" s="329"/>
      <c r="E334" s="272">
        <v>3.3039999999999998</v>
      </c>
      <c r="F334" s="273"/>
      <c r="G334" s="274"/>
      <c r="H334" s="275"/>
      <c r="I334" s="269"/>
      <c r="J334" s="276"/>
      <c r="K334" s="269"/>
      <c r="M334" s="270" t="s">
        <v>795</v>
      </c>
      <c r="O334" s="259"/>
    </row>
    <row r="335" spans="1:15" x14ac:dyDescent="0.2">
      <c r="A335" s="268"/>
      <c r="B335" s="271"/>
      <c r="C335" s="328" t="s">
        <v>796</v>
      </c>
      <c r="D335" s="329"/>
      <c r="E335" s="272">
        <v>7.14</v>
      </c>
      <c r="F335" s="273"/>
      <c r="G335" s="274"/>
      <c r="H335" s="275"/>
      <c r="I335" s="269"/>
      <c r="J335" s="276"/>
      <c r="K335" s="269"/>
      <c r="M335" s="270" t="s">
        <v>796</v>
      </c>
      <c r="O335" s="259"/>
    </row>
    <row r="336" spans="1:15" x14ac:dyDescent="0.2">
      <c r="A336" s="268"/>
      <c r="B336" s="271"/>
      <c r="C336" s="328" t="s">
        <v>797</v>
      </c>
      <c r="D336" s="329"/>
      <c r="E336" s="272">
        <v>5.5</v>
      </c>
      <c r="F336" s="273"/>
      <c r="G336" s="274"/>
      <c r="H336" s="275"/>
      <c r="I336" s="269"/>
      <c r="J336" s="276"/>
      <c r="K336" s="269"/>
      <c r="M336" s="270" t="s">
        <v>797</v>
      </c>
      <c r="O336" s="259"/>
    </row>
    <row r="337" spans="1:80" x14ac:dyDescent="0.2">
      <c r="A337" s="268"/>
      <c r="B337" s="271"/>
      <c r="C337" s="330" t="s">
        <v>147</v>
      </c>
      <c r="D337" s="329"/>
      <c r="E337" s="297">
        <v>15.943999999999999</v>
      </c>
      <c r="F337" s="273"/>
      <c r="G337" s="274"/>
      <c r="H337" s="275"/>
      <c r="I337" s="269"/>
      <c r="J337" s="276"/>
      <c r="K337" s="269"/>
      <c r="M337" s="270" t="s">
        <v>147</v>
      </c>
      <c r="O337" s="259"/>
    </row>
    <row r="338" spans="1:80" ht="22.5" x14ac:dyDescent="0.2">
      <c r="A338" s="260">
        <v>66</v>
      </c>
      <c r="B338" s="261" t="s">
        <v>392</v>
      </c>
      <c r="C338" s="262" t="s">
        <v>393</v>
      </c>
      <c r="D338" s="263" t="s">
        <v>113</v>
      </c>
      <c r="E338" s="264">
        <v>51.4</v>
      </c>
      <c r="F338" s="264">
        <v>0</v>
      </c>
      <c r="G338" s="265">
        <f>E338*F338</f>
        <v>0</v>
      </c>
      <c r="H338" s="266">
        <v>2.5000000000000001E-4</v>
      </c>
      <c r="I338" s="267">
        <f>E338*H338</f>
        <v>1.285E-2</v>
      </c>
      <c r="J338" s="266">
        <v>0</v>
      </c>
      <c r="K338" s="267">
        <f>E338*J338</f>
        <v>0</v>
      </c>
      <c r="O338" s="259">
        <v>2</v>
      </c>
      <c r="AA338" s="232">
        <v>1</v>
      </c>
      <c r="AB338" s="232">
        <v>7</v>
      </c>
      <c r="AC338" s="232">
        <v>7</v>
      </c>
      <c r="AZ338" s="232">
        <v>2</v>
      </c>
      <c r="BA338" s="232">
        <f>IF(AZ338=1,G338,0)</f>
        <v>0</v>
      </c>
      <c r="BB338" s="232">
        <f>IF(AZ338=2,G338,0)</f>
        <v>0</v>
      </c>
      <c r="BC338" s="232">
        <f>IF(AZ338=3,G338,0)</f>
        <v>0</v>
      </c>
      <c r="BD338" s="232">
        <f>IF(AZ338=4,G338,0)</f>
        <v>0</v>
      </c>
      <c r="BE338" s="232">
        <f>IF(AZ338=5,G338,0)</f>
        <v>0</v>
      </c>
      <c r="CA338" s="259">
        <v>1</v>
      </c>
      <c r="CB338" s="259">
        <v>7</v>
      </c>
    </row>
    <row r="339" spans="1:80" x14ac:dyDescent="0.2">
      <c r="A339" s="268"/>
      <c r="B339" s="271"/>
      <c r="C339" s="328" t="s">
        <v>628</v>
      </c>
      <c r="D339" s="329"/>
      <c r="E339" s="272">
        <v>25.77</v>
      </c>
      <c r="F339" s="273"/>
      <c r="G339" s="274"/>
      <c r="H339" s="275"/>
      <c r="I339" s="269"/>
      <c r="J339" s="276"/>
      <c r="K339" s="269"/>
      <c r="M339" s="270" t="s">
        <v>628</v>
      </c>
      <c r="O339" s="259"/>
    </row>
    <row r="340" spans="1:80" x14ac:dyDescent="0.2">
      <c r="A340" s="268"/>
      <c r="B340" s="271"/>
      <c r="C340" s="328" t="s">
        <v>629</v>
      </c>
      <c r="D340" s="329"/>
      <c r="E340" s="272">
        <v>25.63</v>
      </c>
      <c r="F340" s="273"/>
      <c r="G340" s="274"/>
      <c r="H340" s="275"/>
      <c r="I340" s="269"/>
      <c r="J340" s="276"/>
      <c r="K340" s="269"/>
      <c r="M340" s="270" t="s">
        <v>629</v>
      </c>
      <c r="O340" s="259"/>
    </row>
    <row r="341" spans="1:80" x14ac:dyDescent="0.2">
      <c r="A341" s="260">
        <v>67</v>
      </c>
      <c r="B341" s="261" t="s">
        <v>395</v>
      </c>
      <c r="C341" s="262" t="s">
        <v>396</v>
      </c>
      <c r="D341" s="263" t="s">
        <v>113</v>
      </c>
      <c r="E341" s="264">
        <v>132.8365</v>
      </c>
      <c r="F341" s="264">
        <v>0</v>
      </c>
      <c r="G341" s="265">
        <f>E341*F341</f>
        <v>0</v>
      </c>
      <c r="H341" s="266">
        <v>3.4000000000000002E-4</v>
      </c>
      <c r="I341" s="267">
        <f>E341*H341</f>
        <v>4.5164410000000002E-2</v>
      </c>
      <c r="J341" s="266">
        <v>0</v>
      </c>
      <c r="K341" s="267">
        <f>E341*J341</f>
        <v>0</v>
      </c>
      <c r="O341" s="259">
        <v>2</v>
      </c>
      <c r="AA341" s="232">
        <v>1</v>
      </c>
      <c r="AB341" s="232">
        <v>7</v>
      </c>
      <c r="AC341" s="232">
        <v>7</v>
      </c>
      <c r="AZ341" s="232">
        <v>2</v>
      </c>
      <c r="BA341" s="232">
        <f>IF(AZ341=1,G341,0)</f>
        <v>0</v>
      </c>
      <c r="BB341" s="232">
        <f>IF(AZ341=2,G341,0)</f>
        <v>0</v>
      </c>
      <c r="BC341" s="232">
        <f>IF(AZ341=3,G341,0)</f>
        <v>0</v>
      </c>
      <c r="BD341" s="232">
        <f>IF(AZ341=4,G341,0)</f>
        <v>0</v>
      </c>
      <c r="BE341" s="232">
        <f>IF(AZ341=5,G341,0)</f>
        <v>0</v>
      </c>
      <c r="CA341" s="259">
        <v>1</v>
      </c>
      <c r="CB341" s="259">
        <v>7</v>
      </c>
    </row>
    <row r="342" spans="1:80" x14ac:dyDescent="0.2">
      <c r="A342" s="277"/>
      <c r="B342" s="278" t="s">
        <v>99</v>
      </c>
      <c r="C342" s="279" t="s">
        <v>380</v>
      </c>
      <c r="D342" s="280"/>
      <c r="E342" s="281"/>
      <c r="F342" s="282"/>
      <c r="G342" s="283">
        <f>SUM(G318:G341)</f>
        <v>0</v>
      </c>
      <c r="H342" s="284"/>
      <c r="I342" s="285">
        <f>SUM(I318:I341)</f>
        <v>0.14302977</v>
      </c>
      <c r="J342" s="284"/>
      <c r="K342" s="285">
        <f>SUM(K318:K341)</f>
        <v>0</v>
      </c>
      <c r="O342" s="259">
        <v>4</v>
      </c>
      <c r="BA342" s="286">
        <f>SUM(BA318:BA341)</f>
        <v>0</v>
      </c>
      <c r="BB342" s="286">
        <f>SUM(BB318:BB341)</f>
        <v>0</v>
      </c>
      <c r="BC342" s="286">
        <f>SUM(BC318:BC341)</f>
        <v>0</v>
      </c>
      <c r="BD342" s="286">
        <f>SUM(BD318:BD341)</f>
        <v>0</v>
      </c>
      <c r="BE342" s="286">
        <f>SUM(BE318:BE341)</f>
        <v>0</v>
      </c>
    </row>
    <row r="343" spans="1:80" x14ac:dyDescent="0.2">
      <c r="E343" s="232"/>
    </row>
    <row r="344" spans="1:80" x14ac:dyDescent="0.2">
      <c r="E344" s="232"/>
    </row>
    <row r="345" spans="1:80" x14ac:dyDescent="0.2">
      <c r="E345" s="232"/>
    </row>
    <row r="346" spans="1:80" x14ac:dyDescent="0.2">
      <c r="E346" s="232"/>
    </row>
    <row r="347" spans="1:80" x14ac:dyDescent="0.2">
      <c r="E347" s="232"/>
    </row>
    <row r="348" spans="1:80" x14ac:dyDescent="0.2">
      <c r="E348" s="232"/>
    </row>
    <row r="349" spans="1:80" x14ac:dyDescent="0.2">
      <c r="E349" s="232"/>
    </row>
    <row r="350" spans="1:80" x14ac:dyDescent="0.2">
      <c r="E350" s="232"/>
    </row>
    <row r="351" spans="1:80" x14ac:dyDescent="0.2">
      <c r="E351" s="232"/>
    </row>
    <row r="352" spans="1:80" x14ac:dyDescent="0.2">
      <c r="E352" s="232"/>
    </row>
    <row r="353" spans="1:7" x14ac:dyDescent="0.2">
      <c r="E353" s="232"/>
    </row>
    <row r="354" spans="1:7" x14ac:dyDescent="0.2">
      <c r="E354" s="232"/>
    </row>
    <row r="355" spans="1:7" x14ac:dyDescent="0.2">
      <c r="E355" s="232"/>
    </row>
    <row r="356" spans="1:7" x14ac:dyDescent="0.2">
      <c r="E356" s="232"/>
    </row>
    <row r="357" spans="1:7" x14ac:dyDescent="0.2">
      <c r="E357" s="232"/>
    </row>
    <row r="358" spans="1:7" x14ac:dyDescent="0.2">
      <c r="E358" s="232"/>
    </row>
    <row r="359" spans="1:7" x14ac:dyDescent="0.2">
      <c r="E359" s="232"/>
    </row>
    <row r="360" spans="1:7" x14ac:dyDescent="0.2">
      <c r="E360" s="232"/>
    </row>
    <row r="361" spans="1:7" x14ac:dyDescent="0.2">
      <c r="E361" s="232"/>
    </row>
    <row r="362" spans="1:7" x14ac:dyDescent="0.2">
      <c r="E362" s="232"/>
    </row>
    <row r="363" spans="1:7" x14ac:dyDescent="0.2">
      <c r="E363" s="232"/>
    </row>
    <row r="364" spans="1:7" x14ac:dyDescent="0.2">
      <c r="E364" s="232"/>
    </row>
    <row r="365" spans="1:7" x14ac:dyDescent="0.2">
      <c r="E365" s="232"/>
    </row>
    <row r="366" spans="1:7" x14ac:dyDescent="0.2">
      <c r="A366" s="276"/>
      <c r="B366" s="276"/>
      <c r="C366" s="276"/>
      <c r="D366" s="276"/>
      <c r="E366" s="276"/>
      <c r="F366" s="276"/>
      <c r="G366" s="276"/>
    </row>
    <row r="367" spans="1:7" x14ac:dyDescent="0.2">
      <c r="A367" s="276"/>
      <c r="B367" s="276"/>
      <c r="C367" s="276"/>
      <c r="D367" s="276"/>
      <c r="E367" s="276"/>
      <c r="F367" s="276"/>
      <c r="G367" s="276"/>
    </row>
    <row r="368" spans="1:7" x14ac:dyDescent="0.2">
      <c r="A368" s="276"/>
      <c r="B368" s="276"/>
      <c r="C368" s="276"/>
      <c r="D368" s="276"/>
      <c r="E368" s="276"/>
      <c r="F368" s="276"/>
      <c r="G368" s="276"/>
    </row>
    <row r="369" spans="1:7" x14ac:dyDescent="0.2">
      <c r="A369" s="276"/>
      <c r="B369" s="276"/>
      <c r="C369" s="276"/>
      <c r="D369" s="276"/>
      <c r="E369" s="276"/>
      <c r="F369" s="276"/>
      <c r="G369" s="276"/>
    </row>
    <row r="370" spans="1:7" x14ac:dyDescent="0.2">
      <c r="E370" s="232"/>
    </row>
    <row r="371" spans="1:7" x14ac:dyDescent="0.2">
      <c r="E371" s="232"/>
    </row>
    <row r="372" spans="1:7" x14ac:dyDescent="0.2">
      <c r="E372" s="232"/>
    </row>
    <row r="373" spans="1:7" x14ac:dyDescent="0.2">
      <c r="E373" s="232"/>
    </row>
    <row r="374" spans="1:7" x14ac:dyDescent="0.2">
      <c r="E374" s="232"/>
    </row>
    <row r="375" spans="1:7" x14ac:dyDescent="0.2">
      <c r="E375" s="232"/>
    </row>
    <row r="376" spans="1:7" x14ac:dyDescent="0.2">
      <c r="E376" s="232"/>
    </row>
    <row r="377" spans="1:7" x14ac:dyDescent="0.2">
      <c r="E377" s="232"/>
    </row>
    <row r="378" spans="1:7" x14ac:dyDescent="0.2">
      <c r="E378" s="232"/>
    </row>
    <row r="379" spans="1:7" x14ac:dyDescent="0.2">
      <c r="E379" s="232"/>
    </row>
    <row r="380" spans="1:7" x14ac:dyDescent="0.2">
      <c r="E380" s="232"/>
    </row>
    <row r="381" spans="1:7" x14ac:dyDescent="0.2">
      <c r="E381" s="232"/>
    </row>
    <row r="382" spans="1:7" x14ac:dyDescent="0.2">
      <c r="E382" s="232"/>
    </row>
    <row r="383" spans="1:7" x14ac:dyDescent="0.2">
      <c r="E383" s="232"/>
    </row>
    <row r="384" spans="1:7" x14ac:dyDescent="0.2">
      <c r="E384" s="232"/>
    </row>
    <row r="385" spans="5:5" x14ac:dyDescent="0.2">
      <c r="E385" s="232"/>
    </row>
    <row r="386" spans="5:5" x14ac:dyDescent="0.2">
      <c r="E386" s="232"/>
    </row>
    <row r="387" spans="5:5" x14ac:dyDescent="0.2">
      <c r="E387" s="232"/>
    </row>
    <row r="388" spans="5:5" x14ac:dyDescent="0.2">
      <c r="E388" s="232"/>
    </row>
    <row r="389" spans="5:5" x14ac:dyDescent="0.2">
      <c r="E389" s="232"/>
    </row>
    <row r="390" spans="5:5" x14ac:dyDescent="0.2">
      <c r="E390" s="232"/>
    </row>
    <row r="391" spans="5:5" x14ac:dyDescent="0.2">
      <c r="E391" s="232"/>
    </row>
    <row r="392" spans="5:5" x14ac:dyDescent="0.2">
      <c r="E392" s="232"/>
    </row>
    <row r="393" spans="5:5" x14ac:dyDescent="0.2">
      <c r="E393" s="232"/>
    </row>
    <row r="394" spans="5:5" x14ac:dyDescent="0.2">
      <c r="E394" s="232"/>
    </row>
    <row r="395" spans="5:5" x14ac:dyDescent="0.2">
      <c r="E395" s="232"/>
    </row>
    <row r="396" spans="5:5" x14ac:dyDescent="0.2">
      <c r="E396" s="232"/>
    </row>
    <row r="397" spans="5:5" x14ac:dyDescent="0.2">
      <c r="E397" s="232"/>
    </row>
    <row r="398" spans="5:5" x14ac:dyDescent="0.2">
      <c r="E398" s="232"/>
    </row>
    <row r="399" spans="5:5" x14ac:dyDescent="0.2">
      <c r="E399" s="232"/>
    </row>
    <row r="400" spans="5:5" x14ac:dyDescent="0.2">
      <c r="E400" s="232"/>
    </row>
    <row r="401" spans="1:7" x14ac:dyDescent="0.2">
      <c r="A401" s="287"/>
      <c r="B401" s="287"/>
    </row>
    <row r="402" spans="1:7" x14ac:dyDescent="0.2">
      <c r="A402" s="276"/>
      <c r="B402" s="276"/>
      <c r="C402" s="288"/>
      <c r="D402" s="288"/>
      <c r="E402" s="289"/>
      <c r="F402" s="288"/>
      <c r="G402" s="290"/>
    </row>
    <row r="403" spans="1:7" x14ac:dyDescent="0.2">
      <c r="A403" s="291"/>
      <c r="B403" s="291"/>
      <c r="C403" s="276"/>
      <c r="D403" s="276"/>
      <c r="E403" s="292"/>
      <c r="F403" s="276"/>
      <c r="G403" s="276"/>
    </row>
    <row r="404" spans="1:7" x14ac:dyDescent="0.2">
      <c r="A404" s="276"/>
      <c r="B404" s="276"/>
      <c r="C404" s="276"/>
      <c r="D404" s="276"/>
      <c r="E404" s="292"/>
      <c r="F404" s="276"/>
      <c r="G404" s="276"/>
    </row>
    <row r="405" spans="1:7" x14ac:dyDescent="0.2">
      <c r="A405" s="276"/>
      <c r="B405" s="276"/>
      <c r="C405" s="276"/>
      <c r="D405" s="276"/>
      <c r="E405" s="292"/>
      <c r="F405" s="276"/>
      <c r="G405" s="276"/>
    </row>
    <row r="406" spans="1:7" x14ac:dyDescent="0.2">
      <c r="A406" s="276"/>
      <c r="B406" s="276"/>
      <c r="C406" s="276"/>
      <c r="D406" s="276"/>
      <c r="E406" s="292"/>
      <c r="F406" s="276"/>
      <c r="G406" s="276"/>
    </row>
    <row r="407" spans="1:7" x14ac:dyDescent="0.2">
      <c r="A407" s="276"/>
      <c r="B407" s="276"/>
      <c r="C407" s="276"/>
      <c r="D407" s="276"/>
      <c r="E407" s="292"/>
      <c r="F407" s="276"/>
      <c r="G407" s="276"/>
    </row>
    <row r="408" spans="1:7" x14ac:dyDescent="0.2">
      <c r="A408" s="276"/>
      <c r="B408" s="276"/>
      <c r="C408" s="276"/>
      <c r="D408" s="276"/>
      <c r="E408" s="292"/>
      <c r="F408" s="276"/>
      <c r="G408" s="276"/>
    </row>
    <row r="409" spans="1:7" x14ac:dyDescent="0.2">
      <c r="A409" s="276"/>
      <c r="B409" s="276"/>
      <c r="C409" s="276"/>
      <c r="D409" s="276"/>
      <c r="E409" s="292"/>
      <c r="F409" s="276"/>
      <c r="G409" s="276"/>
    </row>
    <row r="410" spans="1:7" x14ac:dyDescent="0.2">
      <c r="A410" s="276"/>
      <c r="B410" s="276"/>
      <c r="C410" s="276"/>
      <c r="D410" s="276"/>
      <c r="E410" s="292"/>
      <c r="F410" s="276"/>
      <c r="G410" s="276"/>
    </row>
    <row r="411" spans="1:7" x14ac:dyDescent="0.2">
      <c r="A411" s="276"/>
      <c r="B411" s="276"/>
      <c r="C411" s="276"/>
      <c r="D411" s="276"/>
      <c r="E411" s="292"/>
      <c r="F411" s="276"/>
      <c r="G411" s="276"/>
    </row>
    <row r="412" spans="1:7" x14ac:dyDescent="0.2">
      <c r="A412" s="276"/>
      <c r="B412" s="276"/>
      <c r="C412" s="276"/>
      <c r="D412" s="276"/>
      <c r="E412" s="292"/>
      <c r="F412" s="276"/>
      <c r="G412" s="276"/>
    </row>
    <row r="413" spans="1:7" x14ac:dyDescent="0.2">
      <c r="A413" s="276"/>
      <c r="B413" s="276"/>
      <c r="C413" s="276"/>
      <c r="D413" s="276"/>
      <c r="E413" s="292"/>
      <c r="F413" s="276"/>
      <c r="G413" s="276"/>
    </row>
    <row r="414" spans="1:7" x14ac:dyDescent="0.2">
      <c r="A414" s="276"/>
      <c r="B414" s="276"/>
      <c r="C414" s="276"/>
      <c r="D414" s="276"/>
      <c r="E414" s="292"/>
      <c r="F414" s="276"/>
      <c r="G414" s="276"/>
    </row>
    <row r="415" spans="1:7" x14ac:dyDescent="0.2">
      <c r="A415" s="276"/>
      <c r="B415" s="276"/>
      <c r="C415" s="276"/>
      <c r="D415" s="276"/>
      <c r="E415" s="292"/>
      <c r="F415" s="276"/>
      <c r="G415" s="276"/>
    </row>
  </sheetData>
  <mergeCells count="245">
    <mergeCell ref="A1:G1"/>
    <mergeCell ref="A3:B3"/>
    <mergeCell ref="A4:B4"/>
    <mergeCell ref="E4:G4"/>
    <mergeCell ref="C9:D9"/>
    <mergeCell ref="C10:D10"/>
    <mergeCell ref="C12:D12"/>
    <mergeCell ref="C13:D13"/>
    <mergeCell ref="C23:D23"/>
    <mergeCell ref="C24:D24"/>
    <mergeCell ref="C26:D26"/>
    <mergeCell ref="C27:D27"/>
    <mergeCell ref="C28:D28"/>
    <mergeCell ref="C29:D29"/>
    <mergeCell ref="C15:D15"/>
    <mergeCell ref="C16:D16"/>
    <mergeCell ref="C18:D18"/>
    <mergeCell ref="C19:D19"/>
    <mergeCell ref="C20:D20"/>
    <mergeCell ref="C21:D21"/>
    <mergeCell ref="C39:D39"/>
    <mergeCell ref="C40:D40"/>
    <mergeCell ref="C41:D41"/>
    <mergeCell ref="C42:D42"/>
    <mergeCell ref="C43:D43"/>
    <mergeCell ref="C44:D44"/>
    <mergeCell ref="C45:D45"/>
    <mergeCell ref="C46:D46"/>
    <mergeCell ref="C30:D30"/>
    <mergeCell ref="C31:D31"/>
    <mergeCell ref="C32:D32"/>
    <mergeCell ref="C33:D33"/>
    <mergeCell ref="C34:D34"/>
    <mergeCell ref="C35:D35"/>
    <mergeCell ref="C54:D54"/>
    <mergeCell ref="C55:D55"/>
    <mergeCell ref="C56:D56"/>
    <mergeCell ref="C57:D57"/>
    <mergeCell ref="C58:D58"/>
    <mergeCell ref="C59:D59"/>
    <mergeCell ref="C47:D47"/>
    <mergeCell ref="C48:D48"/>
    <mergeCell ref="C50:D50"/>
    <mergeCell ref="C51:D51"/>
    <mergeCell ref="C52:D52"/>
    <mergeCell ref="C53:D53"/>
    <mergeCell ref="C68:D68"/>
    <mergeCell ref="C69:D69"/>
    <mergeCell ref="C70:D70"/>
    <mergeCell ref="C71:D71"/>
    <mergeCell ref="C72:D72"/>
    <mergeCell ref="C73:D73"/>
    <mergeCell ref="C60:D60"/>
    <mergeCell ref="C61:D61"/>
    <mergeCell ref="C62:D62"/>
    <mergeCell ref="C63:D63"/>
    <mergeCell ref="C65:D65"/>
    <mergeCell ref="C66:D66"/>
    <mergeCell ref="C82:D82"/>
    <mergeCell ref="C83:D83"/>
    <mergeCell ref="C84:D84"/>
    <mergeCell ref="C85:D85"/>
    <mergeCell ref="C86:D86"/>
    <mergeCell ref="C87:D87"/>
    <mergeCell ref="C74:D74"/>
    <mergeCell ref="C75:D75"/>
    <mergeCell ref="C76:D76"/>
    <mergeCell ref="C77:D77"/>
    <mergeCell ref="C78:D78"/>
    <mergeCell ref="C104:D104"/>
    <mergeCell ref="C105:D105"/>
    <mergeCell ref="C106:D106"/>
    <mergeCell ref="C107:D107"/>
    <mergeCell ref="C109:D109"/>
    <mergeCell ref="C110:D110"/>
    <mergeCell ref="C92:D92"/>
    <mergeCell ref="C93:D93"/>
    <mergeCell ref="C95:D95"/>
    <mergeCell ref="C96:D96"/>
    <mergeCell ref="C98:D98"/>
    <mergeCell ref="C99:D99"/>
    <mergeCell ref="C101:D101"/>
    <mergeCell ref="C102:D102"/>
    <mergeCell ref="C122:D122"/>
    <mergeCell ref="C123:D123"/>
    <mergeCell ref="C125:D125"/>
    <mergeCell ref="C126:D126"/>
    <mergeCell ref="C130:D130"/>
    <mergeCell ref="C131:D131"/>
    <mergeCell ref="C133:D133"/>
    <mergeCell ref="C134:D134"/>
    <mergeCell ref="C112:D112"/>
    <mergeCell ref="C113:D113"/>
    <mergeCell ref="C114:D114"/>
    <mergeCell ref="C115:D115"/>
    <mergeCell ref="C117:D117"/>
    <mergeCell ref="C118:D118"/>
    <mergeCell ref="C145:D145"/>
    <mergeCell ref="C146:D146"/>
    <mergeCell ref="C148:D148"/>
    <mergeCell ref="C149:D149"/>
    <mergeCell ref="C150:D150"/>
    <mergeCell ref="C151:D151"/>
    <mergeCell ref="C136:D136"/>
    <mergeCell ref="C137:D137"/>
    <mergeCell ref="C139:D139"/>
    <mergeCell ref="C140:D140"/>
    <mergeCell ref="C142:D142"/>
    <mergeCell ref="C143:D143"/>
    <mergeCell ref="C159:D159"/>
    <mergeCell ref="C160:D160"/>
    <mergeCell ref="C161:D161"/>
    <mergeCell ref="C162:D162"/>
    <mergeCell ref="C163:D163"/>
    <mergeCell ref="C164:D164"/>
    <mergeCell ref="C152:D152"/>
    <mergeCell ref="C153:D153"/>
    <mergeCell ref="C154:D154"/>
    <mergeCell ref="C155:D155"/>
    <mergeCell ref="C156:D156"/>
    <mergeCell ref="C157:D157"/>
    <mergeCell ref="C173:D173"/>
    <mergeCell ref="C174:D174"/>
    <mergeCell ref="C175:D175"/>
    <mergeCell ref="C176:D176"/>
    <mergeCell ref="C177:D177"/>
    <mergeCell ref="C178:D178"/>
    <mergeCell ref="C165:D165"/>
    <mergeCell ref="C166:D166"/>
    <mergeCell ref="C169:D169"/>
    <mergeCell ref="C170:D170"/>
    <mergeCell ref="C171:D171"/>
    <mergeCell ref="C172:D172"/>
    <mergeCell ref="C201:D201"/>
    <mergeCell ref="C202:D202"/>
    <mergeCell ref="C206:D206"/>
    <mergeCell ref="C207:D207"/>
    <mergeCell ref="C195:D195"/>
    <mergeCell ref="C196:D196"/>
    <mergeCell ref="C197:D197"/>
    <mergeCell ref="C179:D179"/>
    <mergeCell ref="C180:D180"/>
    <mergeCell ref="C181:D181"/>
    <mergeCell ref="C182:D182"/>
    <mergeCell ref="C223:D223"/>
    <mergeCell ref="C224:D224"/>
    <mergeCell ref="C226:D226"/>
    <mergeCell ref="C227:D227"/>
    <mergeCell ref="C228:D228"/>
    <mergeCell ref="C229:D229"/>
    <mergeCell ref="C213:D213"/>
    <mergeCell ref="C214:D214"/>
    <mergeCell ref="C216:D216"/>
    <mergeCell ref="C217:D217"/>
    <mergeCell ref="C219:D219"/>
    <mergeCell ref="C220:D220"/>
    <mergeCell ref="C221:D221"/>
    <mergeCell ref="C222:D222"/>
    <mergeCell ref="C236:D236"/>
    <mergeCell ref="C237:D237"/>
    <mergeCell ref="C241:D241"/>
    <mergeCell ref="C242:D242"/>
    <mergeCell ref="C243:D243"/>
    <mergeCell ref="C244:D244"/>
    <mergeCell ref="C230:D230"/>
    <mergeCell ref="C231:D231"/>
    <mergeCell ref="C232:D232"/>
    <mergeCell ref="C233:D233"/>
    <mergeCell ref="C234:D234"/>
    <mergeCell ref="C235:D235"/>
    <mergeCell ref="C259:D259"/>
    <mergeCell ref="C260:D260"/>
    <mergeCell ref="C261:D261"/>
    <mergeCell ref="C262:D262"/>
    <mergeCell ref="C263:D263"/>
    <mergeCell ref="C264:D264"/>
    <mergeCell ref="C265:D265"/>
    <mergeCell ref="C266:D266"/>
    <mergeCell ref="C245:D245"/>
    <mergeCell ref="C246:D246"/>
    <mergeCell ref="C248:D248"/>
    <mergeCell ref="C249:D249"/>
    <mergeCell ref="C254:D254"/>
    <mergeCell ref="C255:D255"/>
    <mergeCell ref="C275:D275"/>
    <mergeCell ref="C276:D276"/>
    <mergeCell ref="C277:D277"/>
    <mergeCell ref="C278:D278"/>
    <mergeCell ref="C280:D280"/>
    <mergeCell ref="C282:D282"/>
    <mergeCell ref="C267:D267"/>
    <mergeCell ref="C268:D268"/>
    <mergeCell ref="C269:D269"/>
    <mergeCell ref="C270:D270"/>
    <mergeCell ref="C271:D271"/>
    <mergeCell ref="C272:D272"/>
    <mergeCell ref="C289:D289"/>
    <mergeCell ref="C290:D290"/>
    <mergeCell ref="C291:D291"/>
    <mergeCell ref="C292:D292"/>
    <mergeCell ref="C293:D293"/>
    <mergeCell ref="C294:D294"/>
    <mergeCell ref="C283:D283"/>
    <mergeCell ref="C284:D284"/>
    <mergeCell ref="C285:D285"/>
    <mergeCell ref="C286:D286"/>
    <mergeCell ref="C287:D287"/>
    <mergeCell ref="C288:D288"/>
    <mergeCell ref="C301:D301"/>
    <mergeCell ref="C306:D306"/>
    <mergeCell ref="C307:D307"/>
    <mergeCell ref="C308:D308"/>
    <mergeCell ref="C309:D309"/>
    <mergeCell ref="C311:D311"/>
    <mergeCell ref="C312:D312"/>
    <mergeCell ref="C313:D313"/>
    <mergeCell ref="C295:D295"/>
    <mergeCell ref="C296:D296"/>
    <mergeCell ref="C297:D297"/>
    <mergeCell ref="C298:D298"/>
    <mergeCell ref="C299:D299"/>
    <mergeCell ref="C300:D300"/>
    <mergeCell ref="C325:D325"/>
    <mergeCell ref="C326:D326"/>
    <mergeCell ref="C327:D327"/>
    <mergeCell ref="C328:D328"/>
    <mergeCell ref="C329:D329"/>
    <mergeCell ref="C330:D330"/>
    <mergeCell ref="C314:D314"/>
    <mergeCell ref="C315:D315"/>
    <mergeCell ref="C316:D316"/>
    <mergeCell ref="C320:D320"/>
    <mergeCell ref="C321:D321"/>
    <mergeCell ref="C322:D322"/>
    <mergeCell ref="C323:D323"/>
    <mergeCell ref="C324:D324"/>
    <mergeCell ref="C337:D337"/>
    <mergeCell ref="C339:D339"/>
    <mergeCell ref="C340:D340"/>
    <mergeCell ref="C331:D331"/>
    <mergeCell ref="C332:D332"/>
    <mergeCell ref="C333:D333"/>
    <mergeCell ref="C334:D334"/>
    <mergeCell ref="C335:D335"/>
    <mergeCell ref="C336:D336"/>
  </mergeCells>
  <printOptions gridLinesSet="0"/>
  <pageMargins left="0.90551181102362199" right="0.31496062992125984" top="0.94488188976377951" bottom="0.94488188976377951" header="0.31496062992125984" footer="0.31496062992125984"/>
  <pageSetup paperSize="9" scale="95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AA7BC-706D-4FEB-A70F-52AD4B509C17}">
  <sheetPr codeName="List25"/>
  <dimension ref="A1:BE51"/>
  <sheetViews>
    <sheetView zoomScaleNormal="100" workbookViewId="0">
      <selection activeCell="C27" sqref="C27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256" width="9.140625" style="1"/>
    <col min="257" max="257" width="2" style="1" customWidth="1"/>
    <col min="258" max="258" width="15" style="1" customWidth="1"/>
    <col min="259" max="259" width="15.85546875" style="1" customWidth="1"/>
    <col min="260" max="260" width="14.5703125" style="1" customWidth="1"/>
    <col min="261" max="261" width="13.5703125" style="1" customWidth="1"/>
    <col min="262" max="262" width="16.5703125" style="1" customWidth="1"/>
    <col min="263" max="263" width="15.28515625" style="1" customWidth="1"/>
    <col min="264" max="512" width="9.140625" style="1"/>
    <col min="513" max="513" width="2" style="1" customWidth="1"/>
    <col min="514" max="514" width="15" style="1" customWidth="1"/>
    <col min="515" max="515" width="15.85546875" style="1" customWidth="1"/>
    <col min="516" max="516" width="14.5703125" style="1" customWidth="1"/>
    <col min="517" max="517" width="13.5703125" style="1" customWidth="1"/>
    <col min="518" max="518" width="16.5703125" style="1" customWidth="1"/>
    <col min="519" max="519" width="15.28515625" style="1" customWidth="1"/>
    <col min="520" max="768" width="9.140625" style="1"/>
    <col min="769" max="769" width="2" style="1" customWidth="1"/>
    <col min="770" max="770" width="15" style="1" customWidth="1"/>
    <col min="771" max="771" width="15.85546875" style="1" customWidth="1"/>
    <col min="772" max="772" width="14.5703125" style="1" customWidth="1"/>
    <col min="773" max="773" width="13.5703125" style="1" customWidth="1"/>
    <col min="774" max="774" width="16.5703125" style="1" customWidth="1"/>
    <col min="775" max="775" width="15.28515625" style="1" customWidth="1"/>
    <col min="776" max="1024" width="9.140625" style="1"/>
    <col min="1025" max="1025" width="2" style="1" customWidth="1"/>
    <col min="1026" max="1026" width="15" style="1" customWidth="1"/>
    <col min="1027" max="1027" width="15.85546875" style="1" customWidth="1"/>
    <col min="1028" max="1028" width="14.5703125" style="1" customWidth="1"/>
    <col min="1029" max="1029" width="13.5703125" style="1" customWidth="1"/>
    <col min="1030" max="1030" width="16.5703125" style="1" customWidth="1"/>
    <col min="1031" max="1031" width="15.28515625" style="1" customWidth="1"/>
    <col min="1032" max="1280" width="9.140625" style="1"/>
    <col min="1281" max="1281" width="2" style="1" customWidth="1"/>
    <col min="1282" max="1282" width="15" style="1" customWidth="1"/>
    <col min="1283" max="1283" width="15.85546875" style="1" customWidth="1"/>
    <col min="1284" max="1284" width="14.5703125" style="1" customWidth="1"/>
    <col min="1285" max="1285" width="13.5703125" style="1" customWidth="1"/>
    <col min="1286" max="1286" width="16.5703125" style="1" customWidth="1"/>
    <col min="1287" max="1287" width="15.28515625" style="1" customWidth="1"/>
    <col min="1288" max="1536" width="9.140625" style="1"/>
    <col min="1537" max="1537" width="2" style="1" customWidth="1"/>
    <col min="1538" max="1538" width="15" style="1" customWidth="1"/>
    <col min="1539" max="1539" width="15.85546875" style="1" customWidth="1"/>
    <col min="1540" max="1540" width="14.5703125" style="1" customWidth="1"/>
    <col min="1541" max="1541" width="13.5703125" style="1" customWidth="1"/>
    <col min="1542" max="1542" width="16.5703125" style="1" customWidth="1"/>
    <col min="1543" max="1543" width="15.28515625" style="1" customWidth="1"/>
    <col min="1544" max="1792" width="9.140625" style="1"/>
    <col min="1793" max="1793" width="2" style="1" customWidth="1"/>
    <col min="1794" max="1794" width="15" style="1" customWidth="1"/>
    <col min="1795" max="1795" width="15.85546875" style="1" customWidth="1"/>
    <col min="1796" max="1796" width="14.5703125" style="1" customWidth="1"/>
    <col min="1797" max="1797" width="13.5703125" style="1" customWidth="1"/>
    <col min="1798" max="1798" width="16.5703125" style="1" customWidth="1"/>
    <col min="1799" max="1799" width="15.28515625" style="1" customWidth="1"/>
    <col min="1800" max="2048" width="9.140625" style="1"/>
    <col min="2049" max="2049" width="2" style="1" customWidth="1"/>
    <col min="2050" max="2050" width="15" style="1" customWidth="1"/>
    <col min="2051" max="2051" width="15.85546875" style="1" customWidth="1"/>
    <col min="2052" max="2052" width="14.5703125" style="1" customWidth="1"/>
    <col min="2053" max="2053" width="13.5703125" style="1" customWidth="1"/>
    <col min="2054" max="2054" width="16.5703125" style="1" customWidth="1"/>
    <col min="2055" max="2055" width="15.28515625" style="1" customWidth="1"/>
    <col min="2056" max="2304" width="9.140625" style="1"/>
    <col min="2305" max="2305" width="2" style="1" customWidth="1"/>
    <col min="2306" max="2306" width="15" style="1" customWidth="1"/>
    <col min="2307" max="2307" width="15.85546875" style="1" customWidth="1"/>
    <col min="2308" max="2308" width="14.5703125" style="1" customWidth="1"/>
    <col min="2309" max="2309" width="13.5703125" style="1" customWidth="1"/>
    <col min="2310" max="2310" width="16.5703125" style="1" customWidth="1"/>
    <col min="2311" max="2311" width="15.28515625" style="1" customWidth="1"/>
    <col min="2312" max="2560" width="9.140625" style="1"/>
    <col min="2561" max="2561" width="2" style="1" customWidth="1"/>
    <col min="2562" max="2562" width="15" style="1" customWidth="1"/>
    <col min="2563" max="2563" width="15.85546875" style="1" customWidth="1"/>
    <col min="2564" max="2564" width="14.5703125" style="1" customWidth="1"/>
    <col min="2565" max="2565" width="13.5703125" style="1" customWidth="1"/>
    <col min="2566" max="2566" width="16.5703125" style="1" customWidth="1"/>
    <col min="2567" max="2567" width="15.28515625" style="1" customWidth="1"/>
    <col min="2568" max="2816" width="9.140625" style="1"/>
    <col min="2817" max="2817" width="2" style="1" customWidth="1"/>
    <col min="2818" max="2818" width="15" style="1" customWidth="1"/>
    <col min="2819" max="2819" width="15.85546875" style="1" customWidth="1"/>
    <col min="2820" max="2820" width="14.5703125" style="1" customWidth="1"/>
    <col min="2821" max="2821" width="13.5703125" style="1" customWidth="1"/>
    <col min="2822" max="2822" width="16.5703125" style="1" customWidth="1"/>
    <col min="2823" max="2823" width="15.28515625" style="1" customWidth="1"/>
    <col min="2824" max="3072" width="9.140625" style="1"/>
    <col min="3073" max="3073" width="2" style="1" customWidth="1"/>
    <col min="3074" max="3074" width="15" style="1" customWidth="1"/>
    <col min="3075" max="3075" width="15.85546875" style="1" customWidth="1"/>
    <col min="3076" max="3076" width="14.5703125" style="1" customWidth="1"/>
    <col min="3077" max="3077" width="13.5703125" style="1" customWidth="1"/>
    <col min="3078" max="3078" width="16.5703125" style="1" customWidth="1"/>
    <col min="3079" max="3079" width="15.28515625" style="1" customWidth="1"/>
    <col min="3080" max="3328" width="9.140625" style="1"/>
    <col min="3329" max="3329" width="2" style="1" customWidth="1"/>
    <col min="3330" max="3330" width="15" style="1" customWidth="1"/>
    <col min="3331" max="3331" width="15.85546875" style="1" customWidth="1"/>
    <col min="3332" max="3332" width="14.5703125" style="1" customWidth="1"/>
    <col min="3333" max="3333" width="13.5703125" style="1" customWidth="1"/>
    <col min="3334" max="3334" width="16.5703125" style="1" customWidth="1"/>
    <col min="3335" max="3335" width="15.28515625" style="1" customWidth="1"/>
    <col min="3336" max="3584" width="9.140625" style="1"/>
    <col min="3585" max="3585" width="2" style="1" customWidth="1"/>
    <col min="3586" max="3586" width="15" style="1" customWidth="1"/>
    <col min="3587" max="3587" width="15.85546875" style="1" customWidth="1"/>
    <col min="3588" max="3588" width="14.5703125" style="1" customWidth="1"/>
    <col min="3589" max="3589" width="13.5703125" style="1" customWidth="1"/>
    <col min="3590" max="3590" width="16.5703125" style="1" customWidth="1"/>
    <col min="3591" max="3591" width="15.28515625" style="1" customWidth="1"/>
    <col min="3592" max="3840" width="9.140625" style="1"/>
    <col min="3841" max="3841" width="2" style="1" customWidth="1"/>
    <col min="3842" max="3842" width="15" style="1" customWidth="1"/>
    <col min="3843" max="3843" width="15.85546875" style="1" customWidth="1"/>
    <col min="3844" max="3844" width="14.5703125" style="1" customWidth="1"/>
    <col min="3845" max="3845" width="13.5703125" style="1" customWidth="1"/>
    <col min="3846" max="3846" width="16.5703125" style="1" customWidth="1"/>
    <col min="3847" max="3847" width="15.28515625" style="1" customWidth="1"/>
    <col min="3848" max="4096" width="9.140625" style="1"/>
    <col min="4097" max="4097" width="2" style="1" customWidth="1"/>
    <col min="4098" max="4098" width="15" style="1" customWidth="1"/>
    <col min="4099" max="4099" width="15.85546875" style="1" customWidth="1"/>
    <col min="4100" max="4100" width="14.5703125" style="1" customWidth="1"/>
    <col min="4101" max="4101" width="13.5703125" style="1" customWidth="1"/>
    <col min="4102" max="4102" width="16.5703125" style="1" customWidth="1"/>
    <col min="4103" max="4103" width="15.28515625" style="1" customWidth="1"/>
    <col min="4104" max="4352" width="9.140625" style="1"/>
    <col min="4353" max="4353" width="2" style="1" customWidth="1"/>
    <col min="4354" max="4354" width="15" style="1" customWidth="1"/>
    <col min="4355" max="4355" width="15.85546875" style="1" customWidth="1"/>
    <col min="4356" max="4356" width="14.5703125" style="1" customWidth="1"/>
    <col min="4357" max="4357" width="13.5703125" style="1" customWidth="1"/>
    <col min="4358" max="4358" width="16.5703125" style="1" customWidth="1"/>
    <col min="4359" max="4359" width="15.28515625" style="1" customWidth="1"/>
    <col min="4360" max="4608" width="9.140625" style="1"/>
    <col min="4609" max="4609" width="2" style="1" customWidth="1"/>
    <col min="4610" max="4610" width="15" style="1" customWidth="1"/>
    <col min="4611" max="4611" width="15.85546875" style="1" customWidth="1"/>
    <col min="4612" max="4612" width="14.5703125" style="1" customWidth="1"/>
    <col min="4613" max="4613" width="13.5703125" style="1" customWidth="1"/>
    <col min="4614" max="4614" width="16.5703125" style="1" customWidth="1"/>
    <col min="4615" max="4615" width="15.28515625" style="1" customWidth="1"/>
    <col min="4616" max="4864" width="9.140625" style="1"/>
    <col min="4865" max="4865" width="2" style="1" customWidth="1"/>
    <col min="4866" max="4866" width="15" style="1" customWidth="1"/>
    <col min="4867" max="4867" width="15.85546875" style="1" customWidth="1"/>
    <col min="4868" max="4868" width="14.5703125" style="1" customWidth="1"/>
    <col min="4869" max="4869" width="13.5703125" style="1" customWidth="1"/>
    <col min="4870" max="4870" width="16.5703125" style="1" customWidth="1"/>
    <col min="4871" max="4871" width="15.28515625" style="1" customWidth="1"/>
    <col min="4872" max="5120" width="9.140625" style="1"/>
    <col min="5121" max="5121" width="2" style="1" customWidth="1"/>
    <col min="5122" max="5122" width="15" style="1" customWidth="1"/>
    <col min="5123" max="5123" width="15.85546875" style="1" customWidth="1"/>
    <col min="5124" max="5124" width="14.5703125" style="1" customWidth="1"/>
    <col min="5125" max="5125" width="13.5703125" style="1" customWidth="1"/>
    <col min="5126" max="5126" width="16.5703125" style="1" customWidth="1"/>
    <col min="5127" max="5127" width="15.28515625" style="1" customWidth="1"/>
    <col min="5128" max="5376" width="9.140625" style="1"/>
    <col min="5377" max="5377" width="2" style="1" customWidth="1"/>
    <col min="5378" max="5378" width="15" style="1" customWidth="1"/>
    <col min="5379" max="5379" width="15.85546875" style="1" customWidth="1"/>
    <col min="5380" max="5380" width="14.5703125" style="1" customWidth="1"/>
    <col min="5381" max="5381" width="13.5703125" style="1" customWidth="1"/>
    <col min="5382" max="5382" width="16.5703125" style="1" customWidth="1"/>
    <col min="5383" max="5383" width="15.28515625" style="1" customWidth="1"/>
    <col min="5384" max="5632" width="9.140625" style="1"/>
    <col min="5633" max="5633" width="2" style="1" customWidth="1"/>
    <col min="5634" max="5634" width="15" style="1" customWidth="1"/>
    <col min="5635" max="5635" width="15.85546875" style="1" customWidth="1"/>
    <col min="5636" max="5636" width="14.5703125" style="1" customWidth="1"/>
    <col min="5637" max="5637" width="13.5703125" style="1" customWidth="1"/>
    <col min="5638" max="5638" width="16.5703125" style="1" customWidth="1"/>
    <col min="5639" max="5639" width="15.28515625" style="1" customWidth="1"/>
    <col min="5640" max="5888" width="9.140625" style="1"/>
    <col min="5889" max="5889" width="2" style="1" customWidth="1"/>
    <col min="5890" max="5890" width="15" style="1" customWidth="1"/>
    <col min="5891" max="5891" width="15.85546875" style="1" customWidth="1"/>
    <col min="5892" max="5892" width="14.5703125" style="1" customWidth="1"/>
    <col min="5893" max="5893" width="13.5703125" style="1" customWidth="1"/>
    <col min="5894" max="5894" width="16.5703125" style="1" customWidth="1"/>
    <col min="5895" max="5895" width="15.28515625" style="1" customWidth="1"/>
    <col min="5896" max="6144" width="9.140625" style="1"/>
    <col min="6145" max="6145" width="2" style="1" customWidth="1"/>
    <col min="6146" max="6146" width="15" style="1" customWidth="1"/>
    <col min="6147" max="6147" width="15.85546875" style="1" customWidth="1"/>
    <col min="6148" max="6148" width="14.5703125" style="1" customWidth="1"/>
    <col min="6149" max="6149" width="13.5703125" style="1" customWidth="1"/>
    <col min="6150" max="6150" width="16.5703125" style="1" customWidth="1"/>
    <col min="6151" max="6151" width="15.28515625" style="1" customWidth="1"/>
    <col min="6152" max="6400" width="9.140625" style="1"/>
    <col min="6401" max="6401" width="2" style="1" customWidth="1"/>
    <col min="6402" max="6402" width="15" style="1" customWidth="1"/>
    <col min="6403" max="6403" width="15.85546875" style="1" customWidth="1"/>
    <col min="6404" max="6404" width="14.5703125" style="1" customWidth="1"/>
    <col min="6405" max="6405" width="13.5703125" style="1" customWidth="1"/>
    <col min="6406" max="6406" width="16.5703125" style="1" customWidth="1"/>
    <col min="6407" max="6407" width="15.28515625" style="1" customWidth="1"/>
    <col min="6408" max="6656" width="9.140625" style="1"/>
    <col min="6657" max="6657" width="2" style="1" customWidth="1"/>
    <col min="6658" max="6658" width="15" style="1" customWidth="1"/>
    <col min="6659" max="6659" width="15.85546875" style="1" customWidth="1"/>
    <col min="6660" max="6660" width="14.5703125" style="1" customWidth="1"/>
    <col min="6661" max="6661" width="13.5703125" style="1" customWidth="1"/>
    <col min="6662" max="6662" width="16.5703125" style="1" customWidth="1"/>
    <col min="6663" max="6663" width="15.28515625" style="1" customWidth="1"/>
    <col min="6664" max="6912" width="9.140625" style="1"/>
    <col min="6913" max="6913" width="2" style="1" customWidth="1"/>
    <col min="6914" max="6914" width="15" style="1" customWidth="1"/>
    <col min="6915" max="6915" width="15.85546875" style="1" customWidth="1"/>
    <col min="6916" max="6916" width="14.5703125" style="1" customWidth="1"/>
    <col min="6917" max="6917" width="13.5703125" style="1" customWidth="1"/>
    <col min="6918" max="6918" width="16.5703125" style="1" customWidth="1"/>
    <col min="6919" max="6919" width="15.28515625" style="1" customWidth="1"/>
    <col min="6920" max="7168" width="9.140625" style="1"/>
    <col min="7169" max="7169" width="2" style="1" customWidth="1"/>
    <col min="7170" max="7170" width="15" style="1" customWidth="1"/>
    <col min="7171" max="7171" width="15.85546875" style="1" customWidth="1"/>
    <col min="7172" max="7172" width="14.5703125" style="1" customWidth="1"/>
    <col min="7173" max="7173" width="13.5703125" style="1" customWidth="1"/>
    <col min="7174" max="7174" width="16.5703125" style="1" customWidth="1"/>
    <col min="7175" max="7175" width="15.28515625" style="1" customWidth="1"/>
    <col min="7176" max="7424" width="9.140625" style="1"/>
    <col min="7425" max="7425" width="2" style="1" customWidth="1"/>
    <col min="7426" max="7426" width="15" style="1" customWidth="1"/>
    <col min="7427" max="7427" width="15.85546875" style="1" customWidth="1"/>
    <col min="7428" max="7428" width="14.5703125" style="1" customWidth="1"/>
    <col min="7429" max="7429" width="13.5703125" style="1" customWidth="1"/>
    <col min="7430" max="7430" width="16.5703125" style="1" customWidth="1"/>
    <col min="7431" max="7431" width="15.28515625" style="1" customWidth="1"/>
    <col min="7432" max="7680" width="9.140625" style="1"/>
    <col min="7681" max="7681" width="2" style="1" customWidth="1"/>
    <col min="7682" max="7682" width="15" style="1" customWidth="1"/>
    <col min="7683" max="7683" width="15.85546875" style="1" customWidth="1"/>
    <col min="7684" max="7684" width="14.5703125" style="1" customWidth="1"/>
    <col min="7685" max="7685" width="13.5703125" style="1" customWidth="1"/>
    <col min="7686" max="7686" width="16.5703125" style="1" customWidth="1"/>
    <col min="7687" max="7687" width="15.28515625" style="1" customWidth="1"/>
    <col min="7688" max="7936" width="9.140625" style="1"/>
    <col min="7937" max="7937" width="2" style="1" customWidth="1"/>
    <col min="7938" max="7938" width="15" style="1" customWidth="1"/>
    <col min="7939" max="7939" width="15.85546875" style="1" customWidth="1"/>
    <col min="7940" max="7940" width="14.5703125" style="1" customWidth="1"/>
    <col min="7941" max="7941" width="13.5703125" style="1" customWidth="1"/>
    <col min="7942" max="7942" width="16.5703125" style="1" customWidth="1"/>
    <col min="7943" max="7943" width="15.28515625" style="1" customWidth="1"/>
    <col min="7944" max="8192" width="9.140625" style="1"/>
    <col min="8193" max="8193" width="2" style="1" customWidth="1"/>
    <col min="8194" max="8194" width="15" style="1" customWidth="1"/>
    <col min="8195" max="8195" width="15.85546875" style="1" customWidth="1"/>
    <col min="8196" max="8196" width="14.5703125" style="1" customWidth="1"/>
    <col min="8197" max="8197" width="13.5703125" style="1" customWidth="1"/>
    <col min="8198" max="8198" width="16.5703125" style="1" customWidth="1"/>
    <col min="8199" max="8199" width="15.28515625" style="1" customWidth="1"/>
    <col min="8200" max="8448" width="9.140625" style="1"/>
    <col min="8449" max="8449" width="2" style="1" customWidth="1"/>
    <col min="8450" max="8450" width="15" style="1" customWidth="1"/>
    <col min="8451" max="8451" width="15.85546875" style="1" customWidth="1"/>
    <col min="8452" max="8452" width="14.5703125" style="1" customWidth="1"/>
    <col min="8453" max="8453" width="13.5703125" style="1" customWidth="1"/>
    <col min="8454" max="8454" width="16.5703125" style="1" customWidth="1"/>
    <col min="8455" max="8455" width="15.28515625" style="1" customWidth="1"/>
    <col min="8456" max="8704" width="9.140625" style="1"/>
    <col min="8705" max="8705" width="2" style="1" customWidth="1"/>
    <col min="8706" max="8706" width="15" style="1" customWidth="1"/>
    <col min="8707" max="8707" width="15.85546875" style="1" customWidth="1"/>
    <col min="8708" max="8708" width="14.5703125" style="1" customWidth="1"/>
    <col min="8709" max="8709" width="13.5703125" style="1" customWidth="1"/>
    <col min="8710" max="8710" width="16.5703125" style="1" customWidth="1"/>
    <col min="8711" max="8711" width="15.28515625" style="1" customWidth="1"/>
    <col min="8712" max="8960" width="9.140625" style="1"/>
    <col min="8961" max="8961" width="2" style="1" customWidth="1"/>
    <col min="8962" max="8962" width="15" style="1" customWidth="1"/>
    <col min="8963" max="8963" width="15.85546875" style="1" customWidth="1"/>
    <col min="8964" max="8964" width="14.5703125" style="1" customWidth="1"/>
    <col min="8965" max="8965" width="13.5703125" style="1" customWidth="1"/>
    <col min="8966" max="8966" width="16.5703125" style="1" customWidth="1"/>
    <col min="8967" max="8967" width="15.28515625" style="1" customWidth="1"/>
    <col min="8968" max="9216" width="9.140625" style="1"/>
    <col min="9217" max="9217" width="2" style="1" customWidth="1"/>
    <col min="9218" max="9218" width="15" style="1" customWidth="1"/>
    <col min="9219" max="9219" width="15.85546875" style="1" customWidth="1"/>
    <col min="9220" max="9220" width="14.5703125" style="1" customWidth="1"/>
    <col min="9221" max="9221" width="13.5703125" style="1" customWidth="1"/>
    <col min="9222" max="9222" width="16.5703125" style="1" customWidth="1"/>
    <col min="9223" max="9223" width="15.28515625" style="1" customWidth="1"/>
    <col min="9224" max="9472" width="9.140625" style="1"/>
    <col min="9473" max="9473" width="2" style="1" customWidth="1"/>
    <col min="9474" max="9474" width="15" style="1" customWidth="1"/>
    <col min="9475" max="9475" width="15.85546875" style="1" customWidth="1"/>
    <col min="9476" max="9476" width="14.5703125" style="1" customWidth="1"/>
    <col min="9477" max="9477" width="13.5703125" style="1" customWidth="1"/>
    <col min="9478" max="9478" width="16.5703125" style="1" customWidth="1"/>
    <col min="9479" max="9479" width="15.28515625" style="1" customWidth="1"/>
    <col min="9480" max="9728" width="9.140625" style="1"/>
    <col min="9729" max="9729" width="2" style="1" customWidth="1"/>
    <col min="9730" max="9730" width="15" style="1" customWidth="1"/>
    <col min="9731" max="9731" width="15.85546875" style="1" customWidth="1"/>
    <col min="9732" max="9732" width="14.5703125" style="1" customWidth="1"/>
    <col min="9733" max="9733" width="13.5703125" style="1" customWidth="1"/>
    <col min="9734" max="9734" width="16.5703125" style="1" customWidth="1"/>
    <col min="9735" max="9735" width="15.28515625" style="1" customWidth="1"/>
    <col min="9736" max="9984" width="9.140625" style="1"/>
    <col min="9985" max="9985" width="2" style="1" customWidth="1"/>
    <col min="9986" max="9986" width="15" style="1" customWidth="1"/>
    <col min="9987" max="9987" width="15.85546875" style="1" customWidth="1"/>
    <col min="9988" max="9988" width="14.5703125" style="1" customWidth="1"/>
    <col min="9989" max="9989" width="13.5703125" style="1" customWidth="1"/>
    <col min="9990" max="9990" width="16.5703125" style="1" customWidth="1"/>
    <col min="9991" max="9991" width="15.28515625" style="1" customWidth="1"/>
    <col min="9992" max="10240" width="9.140625" style="1"/>
    <col min="10241" max="10241" width="2" style="1" customWidth="1"/>
    <col min="10242" max="10242" width="15" style="1" customWidth="1"/>
    <col min="10243" max="10243" width="15.85546875" style="1" customWidth="1"/>
    <col min="10244" max="10244" width="14.5703125" style="1" customWidth="1"/>
    <col min="10245" max="10245" width="13.5703125" style="1" customWidth="1"/>
    <col min="10246" max="10246" width="16.5703125" style="1" customWidth="1"/>
    <col min="10247" max="10247" width="15.28515625" style="1" customWidth="1"/>
    <col min="10248" max="10496" width="9.140625" style="1"/>
    <col min="10497" max="10497" width="2" style="1" customWidth="1"/>
    <col min="10498" max="10498" width="15" style="1" customWidth="1"/>
    <col min="10499" max="10499" width="15.85546875" style="1" customWidth="1"/>
    <col min="10500" max="10500" width="14.5703125" style="1" customWidth="1"/>
    <col min="10501" max="10501" width="13.5703125" style="1" customWidth="1"/>
    <col min="10502" max="10502" width="16.5703125" style="1" customWidth="1"/>
    <col min="10503" max="10503" width="15.28515625" style="1" customWidth="1"/>
    <col min="10504" max="10752" width="9.140625" style="1"/>
    <col min="10753" max="10753" width="2" style="1" customWidth="1"/>
    <col min="10754" max="10754" width="15" style="1" customWidth="1"/>
    <col min="10755" max="10755" width="15.85546875" style="1" customWidth="1"/>
    <col min="10756" max="10756" width="14.5703125" style="1" customWidth="1"/>
    <col min="10757" max="10757" width="13.5703125" style="1" customWidth="1"/>
    <col min="10758" max="10758" width="16.5703125" style="1" customWidth="1"/>
    <col min="10759" max="10759" width="15.28515625" style="1" customWidth="1"/>
    <col min="10760" max="11008" width="9.140625" style="1"/>
    <col min="11009" max="11009" width="2" style="1" customWidth="1"/>
    <col min="11010" max="11010" width="15" style="1" customWidth="1"/>
    <col min="11011" max="11011" width="15.85546875" style="1" customWidth="1"/>
    <col min="11012" max="11012" width="14.5703125" style="1" customWidth="1"/>
    <col min="11013" max="11013" width="13.5703125" style="1" customWidth="1"/>
    <col min="11014" max="11014" width="16.5703125" style="1" customWidth="1"/>
    <col min="11015" max="11015" width="15.28515625" style="1" customWidth="1"/>
    <col min="11016" max="11264" width="9.140625" style="1"/>
    <col min="11265" max="11265" width="2" style="1" customWidth="1"/>
    <col min="11266" max="11266" width="15" style="1" customWidth="1"/>
    <col min="11267" max="11267" width="15.85546875" style="1" customWidth="1"/>
    <col min="11268" max="11268" width="14.5703125" style="1" customWidth="1"/>
    <col min="11269" max="11269" width="13.5703125" style="1" customWidth="1"/>
    <col min="11270" max="11270" width="16.5703125" style="1" customWidth="1"/>
    <col min="11271" max="11271" width="15.28515625" style="1" customWidth="1"/>
    <col min="11272" max="11520" width="9.140625" style="1"/>
    <col min="11521" max="11521" width="2" style="1" customWidth="1"/>
    <col min="11522" max="11522" width="15" style="1" customWidth="1"/>
    <col min="11523" max="11523" width="15.85546875" style="1" customWidth="1"/>
    <col min="11524" max="11524" width="14.5703125" style="1" customWidth="1"/>
    <col min="11525" max="11525" width="13.5703125" style="1" customWidth="1"/>
    <col min="11526" max="11526" width="16.5703125" style="1" customWidth="1"/>
    <col min="11527" max="11527" width="15.28515625" style="1" customWidth="1"/>
    <col min="11528" max="11776" width="9.140625" style="1"/>
    <col min="11777" max="11777" width="2" style="1" customWidth="1"/>
    <col min="11778" max="11778" width="15" style="1" customWidth="1"/>
    <col min="11779" max="11779" width="15.85546875" style="1" customWidth="1"/>
    <col min="11780" max="11780" width="14.5703125" style="1" customWidth="1"/>
    <col min="11781" max="11781" width="13.5703125" style="1" customWidth="1"/>
    <col min="11782" max="11782" width="16.5703125" style="1" customWidth="1"/>
    <col min="11783" max="11783" width="15.28515625" style="1" customWidth="1"/>
    <col min="11784" max="12032" width="9.140625" style="1"/>
    <col min="12033" max="12033" width="2" style="1" customWidth="1"/>
    <col min="12034" max="12034" width="15" style="1" customWidth="1"/>
    <col min="12035" max="12035" width="15.85546875" style="1" customWidth="1"/>
    <col min="12036" max="12036" width="14.5703125" style="1" customWidth="1"/>
    <col min="12037" max="12037" width="13.5703125" style="1" customWidth="1"/>
    <col min="12038" max="12038" width="16.5703125" style="1" customWidth="1"/>
    <col min="12039" max="12039" width="15.28515625" style="1" customWidth="1"/>
    <col min="12040" max="12288" width="9.140625" style="1"/>
    <col min="12289" max="12289" width="2" style="1" customWidth="1"/>
    <col min="12290" max="12290" width="15" style="1" customWidth="1"/>
    <col min="12291" max="12291" width="15.85546875" style="1" customWidth="1"/>
    <col min="12292" max="12292" width="14.5703125" style="1" customWidth="1"/>
    <col min="12293" max="12293" width="13.5703125" style="1" customWidth="1"/>
    <col min="12294" max="12294" width="16.5703125" style="1" customWidth="1"/>
    <col min="12295" max="12295" width="15.28515625" style="1" customWidth="1"/>
    <col min="12296" max="12544" width="9.140625" style="1"/>
    <col min="12545" max="12545" width="2" style="1" customWidth="1"/>
    <col min="12546" max="12546" width="15" style="1" customWidth="1"/>
    <col min="12547" max="12547" width="15.85546875" style="1" customWidth="1"/>
    <col min="12548" max="12548" width="14.5703125" style="1" customWidth="1"/>
    <col min="12549" max="12549" width="13.5703125" style="1" customWidth="1"/>
    <col min="12550" max="12550" width="16.5703125" style="1" customWidth="1"/>
    <col min="12551" max="12551" width="15.28515625" style="1" customWidth="1"/>
    <col min="12552" max="12800" width="9.140625" style="1"/>
    <col min="12801" max="12801" width="2" style="1" customWidth="1"/>
    <col min="12802" max="12802" width="15" style="1" customWidth="1"/>
    <col min="12803" max="12803" width="15.85546875" style="1" customWidth="1"/>
    <col min="12804" max="12804" width="14.5703125" style="1" customWidth="1"/>
    <col min="12805" max="12805" width="13.5703125" style="1" customWidth="1"/>
    <col min="12806" max="12806" width="16.5703125" style="1" customWidth="1"/>
    <col min="12807" max="12807" width="15.28515625" style="1" customWidth="1"/>
    <col min="12808" max="13056" width="9.140625" style="1"/>
    <col min="13057" max="13057" width="2" style="1" customWidth="1"/>
    <col min="13058" max="13058" width="15" style="1" customWidth="1"/>
    <col min="13059" max="13059" width="15.85546875" style="1" customWidth="1"/>
    <col min="13060" max="13060" width="14.5703125" style="1" customWidth="1"/>
    <col min="13061" max="13061" width="13.5703125" style="1" customWidth="1"/>
    <col min="13062" max="13062" width="16.5703125" style="1" customWidth="1"/>
    <col min="13063" max="13063" width="15.28515625" style="1" customWidth="1"/>
    <col min="13064" max="13312" width="9.140625" style="1"/>
    <col min="13313" max="13313" width="2" style="1" customWidth="1"/>
    <col min="13314" max="13314" width="15" style="1" customWidth="1"/>
    <col min="13315" max="13315" width="15.85546875" style="1" customWidth="1"/>
    <col min="13316" max="13316" width="14.5703125" style="1" customWidth="1"/>
    <col min="13317" max="13317" width="13.5703125" style="1" customWidth="1"/>
    <col min="13318" max="13318" width="16.5703125" style="1" customWidth="1"/>
    <col min="13319" max="13319" width="15.28515625" style="1" customWidth="1"/>
    <col min="13320" max="13568" width="9.140625" style="1"/>
    <col min="13569" max="13569" width="2" style="1" customWidth="1"/>
    <col min="13570" max="13570" width="15" style="1" customWidth="1"/>
    <col min="13571" max="13571" width="15.85546875" style="1" customWidth="1"/>
    <col min="13572" max="13572" width="14.5703125" style="1" customWidth="1"/>
    <col min="13573" max="13573" width="13.5703125" style="1" customWidth="1"/>
    <col min="13574" max="13574" width="16.5703125" style="1" customWidth="1"/>
    <col min="13575" max="13575" width="15.28515625" style="1" customWidth="1"/>
    <col min="13576" max="13824" width="9.140625" style="1"/>
    <col min="13825" max="13825" width="2" style="1" customWidth="1"/>
    <col min="13826" max="13826" width="15" style="1" customWidth="1"/>
    <col min="13827" max="13827" width="15.85546875" style="1" customWidth="1"/>
    <col min="13828" max="13828" width="14.5703125" style="1" customWidth="1"/>
    <col min="13829" max="13829" width="13.5703125" style="1" customWidth="1"/>
    <col min="13830" max="13830" width="16.5703125" style="1" customWidth="1"/>
    <col min="13831" max="13831" width="15.28515625" style="1" customWidth="1"/>
    <col min="13832" max="14080" width="9.140625" style="1"/>
    <col min="14081" max="14081" width="2" style="1" customWidth="1"/>
    <col min="14082" max="14082" width="15" style="1" customWidth="1"/>
    <col min="14083" max="14083" width="15.85546875" style="1" customWidth="1"/>
    <col min="14084" max="14084" width="14.5703125" style="1" customWidth="1"/>
    <col min="14085" max="14085" width="13.5703125" style="1" customWidth="1"/>
    <col min="14086" max="14086" width="16.5703125" style="1" customWidth="1"/>
    <col min="14087" max="14087" width="15.28515625" style="1" customWidth="1"/>
    <col min="14088" max="14336" width="9.140625" style="1"/>
    <col min="14337" max="14337" width="2" style="1" customWidth="1"/>
    <col min="14338" max="14338" width="15" style="1" customWidth="1"/>
    <col min="14339" max="14339" width="15.85546875" style="1" customWidth="1"/>
    <col min="14340" max="14340" width="14.5703125" style="1" customWidth="1"/>
    <col min="14341" max="14341" width="13.5703125" style="1" customWidth="1"/>
    <col min="14342" max="14342" width="16.5703125" style="1" customWidth="1"/>
    <col min="14343" max="14343" width="15.28515625" style="1" customWidth="1"/>
    <col min="14344" max="14592" width="9.140625" style="1"/>
    <col min="14593" max="14593" width="2" style="1" customWidth="1"/>
    <col min="14594" max="14594" width="15" style="1" customWidth="1"/>
    <col min="14595" max="14595" width="15.85546875" style="1" customWidth="1"/>
    <col min="14596" max="14596" width="14.5703125" style="1" customWidth="1"/>
    <col min="14597" max="14597" width="13.5703125" style="1" customWidth="1"/>
    <col min="14598" max="14598" width="16.5703125" style="1" customWidth="1"/>
    <col min="14599" max="14599" width="15.28515625" style="1" customWidth="1"/>
    <col min="14600" max="14848" width="9.140625" style="1"/>
    <col min="14849" max="14849" width="2" style="1" customWidth="1"/>
    <col min="14850" max="14850" width="15" style="1" customWidth="1"/>
    <col min="14851" max="14851" width="15.85546875" style="1" customWidth="1"/>
    <col min="14852" max="14852" width="14.5703125" style="1" customWidth="1"/>
    <col min="14853" max="14853" width="13.5703125" style="1" customWidth="1"/>
    <col min="14854" max="14854" width="16.5703125" style="1" customWidth="1"/>
    <col min="14855" max="14855" width="15.28515625" style="1" customWidth="1"/>
    <col min="14856" max="15104" width="9.140625" style="1"/>
    <col min="15105" max="15105" width="2" style="1" customWidth="1"/>
    <col min="15106" max="15106" width="15" style="1" customWidth="1"/>
    <col min="15107" max="15107" width="15.85546875" style="1" customWidth="1"/>
    <col min="15108" max="15108" width="14.5703125" style="1" customWidth="1"/>
    <col min="15109" max="15109" width="13.5703125" style="1" customWidth="1"/>
    <col min="15110" max="15110" width="16.5703125" style="1" customWidth="1"/>
    <col min="15111" max="15111" width="15.28515625" style="1" customWidth="1"/>
    <col min="15112" max="15360" width="9.140625" style="1"/>
    <col min="15361" max="15361" width="2" style="1" customWidth="1"/>
    <col min="15362" max="15362" width="15" style="1" customWidth="1"/>
    <col min="15363" max="15363" width="15.85546875" style="1" customWidth="1"/>
    <col min="15364" max="15364" width="14.5703125" style="1" customWidth="1"/>
    <col min="15365" max="15365" width="13.5703125" style="1" customWidth="1"/>
    <col min="15366" max="15366" width="16.5703125" style="1" customWidth="1"/>
    <col min="15367" max="15367" width="15.28515625" style="1" customWidth="1"/>
    <col min="15368" max="15616" width="9.140625" style="1"/>
    <col min="15617" max="15617" width="2" style="1" customWidth="1"/>
    <col min="15618" max="15618" width="15" style="1" customWidth="1"/>
    <col min="15619" max="15619" width="15.85546875" style="1" customWidth="1"/>
    <col min="15620" max="15620" width="14.5703125" style="1" customWidth="1"/>
    <col min="15621" max="15621" width="13.5703125" style="1" customWidth="1"/>
    <col min="15622" max="15622" width="16.5703125" style="1" customWidth="1"/>
    <col min="15623" max="15623" width="15.28515625" style="1" customWidth="1"/>
    <col min="15624" max="15872" width="9.140625" style="1"/>
    <col min="15873" max="15873" width="2" style="1" customWidth="1"/>
    <col min="15874" max="15874" width="15" style="1" customWidth="1"/>
    <col min="15875" max="15875" width="15.85546875" style="1" customWidth="1"/>
    <col min="15876" max="15876" width="14.5703125" style="1" customWidth="1"/>
    <col min="15877" max="15877" width="13.5703125" style="1" customWidth="1"/>
    <col min="15878" max="15878" width="16.5703125" style="1" customWidth="1"/>
    <col min="15879" max="15879" width="15.28515625" style="1" customWidth="1"/>
    <col min="15880" max="16128" width="9.140625" style="1"/>
    <col min="16129" max="16129" width="2" style="1" customWidth="1"/>
    <col min="16130" max="16130" width="15" style="1" customWidth="1"/>
    <col min="16131" max="16131" width="15.85546875" style="1" customWidth="1"/>
    <col min="16132" max="16132" width="14.5703125" style="1" customWidth="1"/>
    <col min="16133" max="16133" width="13.5703125" style="1" customWidth="1"/>
    <col min="16134" max="16134" width="16.5703125" style="1" customWidth="1"/>
    <col min="16135" max="16135" width="15.28515625" style="1" customWidth="1"/>
    <col min="16136" max="16384" width="9.140625" style="1"/>
  </cols>
  <sheetData>
    <row r="1" spans="1:57" ht="24.75" customHeight="1" thickBot="1" x14ac:dyDescent="0.25">
      <c r="A1" s="93" t="s">
        <v>100</v>
      </c>
      <c r="B1" s="94"/>
      <c r="C1" s="94"/>
      <c r="D1" s="94"/>
      <c r="E1" s="94"/>
      <c r="F1" s="94"/>
      <c r="G1" s="94"/>
    </row>
    <row r="2" spans="1:57" ht="12.75" customHeight="1" x14ac:dyDescent="0.2">
      <c r="A2" s="95" t="s">
        <v>32</v>
      </c>
      <c r="B2" s="96"/>
      <c r="C2" s="97" t="s">
        <v>798</v>
      </c>
      <c r="D2" s="97" t="s">
        <v>799</v>
      </c>
      <c r="E2" s="98"/>
      <c r="F2" s="99" t="s">
        <v>33</v>
      </c>
      <c r="G2" s="100"/>
    </row>
    <row r="3" spans="1:57" ht="3" hidden="1" customHeight="1" x14ac:dyDescent="0.2">
      <c r="A3" s="101"/>
      <c r="B3" s="102"/>
      <c r="C3" s="103"/>
      <c r="D3" s="103"/>
      <c r="E3" s="104"/>
      <c r="F3" s="105"/>
      <c r="G3" s="106"/>
    </row>
    <row r="4" spans="1:57" ht="12" customHeight="1" x14ac:dyDescent="0.2">
      <c r="A4" s="107" t="s">
        <v>34</v>
      </c>
      <c r="B4" s="102"/>
      <c r="C4" s="103"/>
      <c r="D4" s="103"/>
      <c r="E4" s="104"/>
      <c r="F4" s="105" t="s">
        <v>35</v>
      </c>
      <c r="G4" s="108"/>
    </row>
    <row r="5" spans="1:57" ht="12.95" customHeight="1" x14ac:dyDescent="0.2">
      <c r="A5" s="109" t="s">
        <v>798</v>
      </c>
      <c r="B5" s="110"/>
      <c r="C5" s="111" t="s">
        <v>799</v>
      </c>
      <c r="D5" s="112"/>
      <c r="E5" s="110"/>
      <c r="F5" s="105" t="s">
        <v>36</v>
      </c>
      <c r="G5" s="106"/>
    </row>
    <row r="6" spans="1:57" ht="12.95" customHeight="1" x14ac:dyDescent="0.2">
      <c r="A6" s="107" t="s">
        <v>37</v>
      </c>
      <c r="B6" s="102"/>
      <c r="C6" s="103"/>
      <c r="D6" s="103"/>
      <c r="E6" s="104"/>
      <c r="F6" s="113" t="s">
        <v>38</v>
      </c>
      <c r="G6" s="114"/>
      <c r="O6" s="115"/>
    </row>
    <row r="7" spans="1:57" ht="12.95" customHeight="1" x14ac:dyDescent="0.2">
      <c r="A7" s="116" t="s">
        <v>102</v>
      </c>
      <c r="B7" s="117"/>
      <c r="C7" s="118" t="s">
        <v>103</v>
      </c>
      <c r="D7" s="119"/>
      <c r="E7" s="119"/>
      <c r="F7" s="120" t="s">
        <v>39</v>
      </c>
      <c r="G7" s="114">
        <f>IF(G6=0,,ROUND((F30+F32)/G6,1))</f>
        <v>0</v>
      </c>
    </row>
    <row r="8" spans="1:57" x14ac:dyDescent="0.2">
      <c r="A8" s="121" t="s">
        <v>40</v>
      </c>
      <c r="B8" s="105"/>
      <c r="C8" s="314" t="s">
        <v>406</v>
      </c>
      <c r="D8" s="314"/>
      <c r="E8" s="315"/>
      <c r="F8" s="122" t="s">
        <v>41</v>
      </c>
      <c r="G8" s="123"/>
      <c r="H8" s="124"/>
      <c r="I8" s="125"/>
    </row>
    <row r="9" spans="1:57" x14ac:dyDescent="0.2">
      <c r="A9" s="121" t="s">
        <v>42</v>
      </c>
      <c r="B9" s="105"/>
      <c r="C9" s="314"/>
      <c r="D9" s="314"/>
      <c r="E9" s="315"/>
      <c r="F9" s="105"/>
      <c r="G9" s="126"/>
      <c r="H9" s="127"/>
    </row>
    <row r="10" spans="1:57" x14ac:dyDescent="0.2">
      <c r="A10" s="121" t="s">
        <v>43</v>
      </c>
      <c r="B10" s="105"/>
      <c r="C10" s="314" t="s">
        <v>405</v>
      </c>
      <c r="D10" s="314"/>
      <c r="E10" s="314"/>
      <c r="F10" s="128"/>
      <c r="G10" s="129"/>
      <c r="H10" s="130"/>
    </row>
    <row r="11" spans="1:57" ht="13.5" customHeight="1" x14ac:dyDescent="0.2">
      <c r="A11" s="121" t="s">
        <v>44</v>
      </c>
      <c r="B11" s="105"/>
      <c r="C11" s="314"/>
      <c r="D11" s="314"/>
      <c r="E11" s="314"/>
      <c r="F11" s="131" t="s">
        <v>45</v>
      </c>
      <c r="G11" s="132"/>
      <c r="H11" s="127"/>
      <c r="BA11" s="133"/>
      <c r="BB11" s="133"/>
      <c r="BC11" s="133"/>
      <c r="BD11" s="133"/>
      <c r="BE11" s="133"/>
    </row>
    <row r="12" spans="1:57" ht="12.75" customHeight="1" x14ac:dyDescent="0.2">
      <c r="A12" s="134" t="s">
        <v>46</v>
      </c>
      <c r="B12" s="102"/>
      <c r="C12" s="316"/>
      <c r="D12" s="316"/>
      <c r="E12" s="316"/>
      <c r="F12" s="135" t="s">
        <v>47</v>
      </c>
      <c r="G12" s="136"/>
      <c r="H12" s="127"/>
    </row>
    <row r="13" spans="1:57" ht="28.5" customHeight="1" thickBot="1" x14ac:dyDescent="0.25">
      <c r="A13" s="137" t="s">
        <v>48</v>
      </c>
      <c r="B13" s="138"/>
      <c r="C13" s="138"/>
      <c r="D13" s="138"/>
      <c r="E13" s="139"/>
      <c r="F13" s="139"/>
      <c r="G13" s="140"/>
      <c r="H13" s="127"/>
    </row>
    <row r="14" spans="1:57" ht="17.25" customHeight="1" thickBot="1" x14ac:dyDescent="0.25">
      <c r="A14" s="141" t="s">
        <v>49</v>
      </c>
      <c r="B14" s="142"/>
      <c r="C14" s="143"/>
      <c r="D14" s="144" t="s">
        <v>50</v>
      </c>
      <c r="E14" s="145"/>
      <c r="F14" s="145"/>
      <c r="G14" s="143"/>
    </row>
    <row r="15" spans="1:57" ht="15.95" customHeight="1" x14ac:dyDescent="0.2">
      <c r="A15" s="146"/>
      <c r="B15" s="147" t="s">
        <v>51</v>
      </c>
      <c r="C15" s="148">
        <f>'05 05 Rek'!E14</f>
        <v>0</v>
      </c>
      <c r="D15" s="149" t="str">
        <f>'05 05 Rek'!A19</f>
        <v>Ztížené výrobní podmínky</v>
      </c>
      <c r="E15" s="150"/>
      <c r="F15" s="151"/>
      <c r="G15" s="148">
        <f>'05 05 Rek'!I19</f>
        <v>0</v>
      </c>
    </row>
    <row r="16" spans="1:57" ht="15.95" customHeight="1" x14ac:dyDescent="0.2">
      <c r="A16" s="146" t="s">
        <v>52</v>
      </c>
      <c r="B16" s="147" t="s">
        <v>53</v>
      </c>
      <c r="C16" s="148">
        <f>'05 05 Rek'!F14</f>
        <v>0</v>
      </c>
      <c r="D16" s="101" t="str">
        <f>'05 05 Rek'!A20</f>
        <v>Oborová přirážka</v>
      </c>
      <c r="E16" s="152"/>
      <c r="F16" s="153"/>
      <c r="G16" s="148">
        <f>'05 05 Rek'!I20</f>
        <v>0</v>
      </c>
    </row>
    <row r="17" spans="1:7" ht="15.95" customHeight="1" x14ac:dyDescent="0.2">
      <c r="A17" s="146" t="s">
        <v>54</v>
      </c>
      <c r="B17" s="147" t="s">
        <v>55</v>
      </c>
      <c r="C17" s="148">
        <f>'05 05 Rek'!H14</f>
        <v>0</v>
      </c>
      <c r="D17" s="101" t="str">
        <f>'05 05 Rek'!A21</f>
        <v>Přesun stavebních kapacit</v>
      </c>
      <c r="E17" s="152"/>
      <c r="F17" s="153"/>
      <c r="G17" s="148">
        <f>'05 05 Rek'!I21</f>
        <v>0</v>
      </c>
    </row>
    <row r="18" spans="1:7" ht="15.95" customHeight="1" x14ac:dyDescent="0.2">
      <c r="A18" s="154" t="s">
        <v>56</v>
      </c>
      <c r="B18" s="155" t="s">
        <v>57</v>
      </c>
      <c r="C18" s="148">
        <f>'05 05 Rek'!G14</f>
        <v>0</v>
      </c>
      <c r="D18" s="101" t="str">
        <f>'05 05 Rek'!A22</f>
        <v>Mimostaveništní doprava</v>
      </c>
      <c r="E18" s="152"/>
      <c r="F18" s="153"/>
      <c r="G18" s="148">
        <f>'05 05 Rek'!I22</f>
        <v>0</v>
      </c>
    </row>
    <row r="19" spans="1:7" ht="15.95" customHeight="1" x14ac:dyDescent="0.2">
      <c r="A19" s="156" t="s">
        <v>58</v>
      </c>
      <c r="B19" s="147"/>
      <c r="C19" s="148">
        <f>SUM(C15:C18)</f>
        <v>0</v>
      </c>
      <c r="D19" s="101" t="str">
        <f>'05 05 Rek'!A23</f>
        <v>Zařízení staveniště</v>
      </c>
      <c r="E19" s="152"/>
      <c r="F19" s="153"/>
      <c r="G19" s="148">
        <f>'05 05 Rek'!I23</f>
        <v>0</v>
      </c>
    </row>
    <row r="20" spans="1:7" ht="15.95" customHeight="1" x14ac:dyDescent="0.2">
      <c r="A20" s="156"/>
      <c r="B20" s="147"/>
      <c r="C20" s="148"/>
      <c r="D20" s="101" t="str">
        <f>'05 05 Rek'!A24</f>
        <v>Provoz investora</v>
      </c>
      <c r="E20" s="152"/>
      <c r="F20" s="153"/>
      <c r="G20" s="148">
        <f>'05 05 Rek'!I24</f>
        <v>0</v>
      </c>
    </row>
    <row r="21" spans="1:7" ht="15.95" customHeight="1" x14ac:dyDescent="0.2">
      <c r="A21" s="156" t="s">
        <v>29</v>
      </c>
      <c r="B21" s="147"/>
      <c r="C21" s="148">
        <f>'05 05 Rek'!I14</f>
        <v>0</v>
      </c>
      <c r="D21" s="101" t="str">
        <f>'05 05 Rek'!A25</f>
        <v>Kompletační činnost (IČD)</v>
      </c>
      <c r="E21" s="152"/>
      <c r="F21" s="153"/>
      <c r="G21" s="148">
        <f>'05 05 Rek'!I25</f>
        <v>0</v>
      </c>
    </row>
    <row r="22" spans="1:7" ht="15.95" customHeight="1" x14ac:dyDescent="0.2">
      <c r="A22" s="157" t="s">
        <v>59</v>
      </c>
      <c r="B22" s="127"/>
      <c r="C22" s="148">
        <f>C19+C21</f>
        <v>0</v>
      </c>
      <c r="D22" s="101" t="s">
        <v>60</v>
      </c>
      <c r="E22" s="152"/>
      <c r="F22" s="153"/>
      <c r="G22" s="148">
        <f>G23-SUM(G15:G21)</f>
        <v>0</v>
      </c>
    </row>
    <row r="23" spans="1:7" ht="15.95" customHeight="1" thickBot="1" x14ac:dyDescent="0.25">
      <c r="A23" s="317" t="s">
        <v>61</v>
      </c>
      <c r="B23" s="318"/>
      <c r="C23" s="158">
        <f>C22+G23</f>
        <v>0</v>
      </c>
      <c r="D23" s="159" t="s">
        <v>62</v>
      </c>
      <c r="E23" s="160"/>
      <c r="F23" s="161"/>
      <c r="G23" s="148">
        <f>'05 05 Rek'!H27</f>
        <v>0</v>
      </c>
    </row>
    <row r="24" spans="1:7" x14ac:dyDescent="0.2">
      <c r="A24" s="162" t="s">
        <v>63</v>
      </c>
      <c r="B24" s="163"/>
      <c r="C24" s="164"/>
      <c r="D24" s="163" t="s">
        <v>64</v>
      </c>
      <c r="E24" s="163"/>
      <c r="F24" s="165" t="s">
        <v>65</v>
      </c>
      <c r="G24" s="166"/>
    </row>
    <row r="25" spans="1:7" x14ac:dyDescent="0.2">
      <c r="A25" s="157" t="s">
        <v>66</v>
      </c>
      <c r="B25" s="127"/>
      <c r="C25" s="167" t="s">
        <v>864</v>
      </c>
      <c r="D25" s="127" t="s">
        <v>66</v>
      </c>
      <c r="F25" s="168" t="s">
        <v>66</v>
      </c>
      <c r="G25" s="169"/>
    </row>
    <row r="26" spans="1:7" ht="37.5" customHeight="1" x14ac:dyDescent="0.2">
      <c r="A26" s="157" t="s">
        <v>67</v>
      </c>
      <c r="B26" s="170"/>
      <c r="C26" s="337">
        <v>43182</v>
      </c>
      <c r="D26" s="127" t="s">
        <v>67</v>
      </c>
      <c r="F26" s="168" t="s">
        <v>67</v>
      </c>
      <c r="G26" s="169"/>
    </row>
    <row r="27" spans="1:7" x14ac:dyDescent="0.2">
      <c r="A27" s="157"/>
      <c r="B27" s="171"/>
      <c r="C27" s="167"/>
      <c r="D27" s="127"/>
      <c r="F27" s="168"/>
      <c r="G27" s="169"/>
    </row>
    <row r="28" spans="1:7" x14ac:dyDescent="0.2">
      <c r="A28" s="157" t="s">
        <v>68</v>
      </c>
      <c r="B28" s="127"/>
      <c r="C28" s="167"/>
      <c r="D28" s="168" t="s">
        <v>69</v>
      </c>
      <c r="E28" s="167"/>
      <c r="F28" s="172" t="s">
        <v>69</v>
      </c>
      <c r="G28" s="169"/>
    </row>
    <row r="29" spans="1:7" ht="69" customHeight="1" x14ac:dyDescent="0.2">
      <c r="A29" s="157"/>
      <c r="B29" s="127"/>
      <c r="C29" s="173"/>
      <c r="D29" s="174"/>
      <c r="E29" s="173"/>
      <c r="F29" s="127"/>
      <c r="G29" s="169"/>
    </row>
    <row r="30" spans="1:7" x14ac:dyDescent="0.2">
      <c r="A30" s="175" t="s">
        <v>11</v>
      </c>
      <c r="B30" s="176"/>
      <c r="C30" s="177">
        <v>21</v>
      </c>
      <c r="D30" s="176" t="s">
        <v>70</v>
      </c>
      <c r="E30" s="178"/>
      <c r="F30" s="309">
        <f>C23-F32</f>
        <v>0</v>
      </c>
      <c r="G30" s="310"/>
    </row>
    <row r="31" spans="1:7" x14ac:dyDescent="0.2">
      <c r="A31" s="175" t="s">
        <v>71</v>
      </c>
      <c r="B31" s="176"/>
      <c r="C31" s="177">
        <f>C30</f>
        <v>21</v>
      </c>
      <c r="D31" s="176" t="s">
        <v>72</v>
      </c>
      <c r="E31" s="178"/>
      <c r="F31" s="309">
        <f>ROUND(PRODUCT(F30,C31/100),0)</f>
        <v>0</v>
      </c>
      <c r="G31" s="310"/>
    </row>
    <row r="32" spans="1:7" x14ac:dyDescent="0.2">
      <c r="A32" s="175" t="s">
        <v>11</v>
      </c>
      <c r="B32" s="176"/>
      <c r="C32" s="177">
        <v>0</v>
      </c>
      <c r="D32" s="176" t="s">
        <v>72</v>
      </c>
      <c r="E32" s="178"/>
      <c r="F32" s="309">
        <v>0</v>
      </c>
      <c r="G32" s="310"/>
    </row>
    <row r="33" spans="1:8" x14ac:dyDescent="0.2">
      <c r="A33" s="175" t="s">
        <v>71</v>
      </c>
      <c r="B33" s="179"/>
      <c r="C33" s="180">
        <f>C32</f>
        <v>0</v>
      </c>
      <c r="D33" s="176" t="s">
        <v>72</v>
      </c>
      <c r="E33" s="153"/>
      <c r="F33" s="309">
        <f>ROUND(PRODUCT(F32,C33/100),0)</f>
        <v>0</v>
      </c>
      <c r="G33" s="310"/>
    </row>
    <row r="34" spans="1:8" s="184" customFormat="1" ht="19.5" customHeight="1" thickBot="1" x14ac:dyDescent="0.3">
      <c r="A34" s="181" t="s">
        <v>73</v>
      </c>
      <c r="B34" s="182"/>
      <c r="C34" s="182"/>
      <c r="D34" s="182"/>
      <c r="E34" s="183"/>
      <c r="F34" s="311">
        <f>ROUND(SUM(F30:F33),0)</f>
        <v>0</v>
      </c>
      <c r="G34" s="312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13"/>
      <c r="C37" s="313"/>
      <c r="D37" s="313"/>
      <c r="E37" s="313"/>
      <c r="F37" s="313"/>
      <c r="G37" s="313"/>
      <c r="H37" s="1" t="s">
        <v>1</v>
      </c>
    </row>
    <row r="38" spans="1:8" ht="12.75" customHeight="1" x14ac:dyDescent="0.2">
      <c r="A38" s="185"/>
      <c r="B38" s="313"/>
      <c r="C38" s="313"/>
      <c r="D38" s="313"/>
      <c r="E38" s="313"/>
      <c r="F38" s="313"/>
      <c r="G38" s="313"/>
      <c r="H38" s="1" t="s">
        <v>1</v>
      </c>
    </row>
    <row r="39" spans="1:8" x14ac:dyDescent="0.2">
      <c r="A39" s="185"/>
      <c r="B39" s="313"/>
      <c r="C39" s="313"/>
      <c r="D39" s="313"/>
      <c r="E39" s="313"/>
      <c r="F39" s="313"/>
      <c r="G39" s="313"/>
      <c r="H39" s="1" t="s">
        <v>1</v>
      </c>
    </row>
    <row r="40" spans="1:8" x14ac:dyDescent="0.2">
      <c r="A40" s="185"/>
      <c r="B40" s="313"/>
      <c r="C40" s="313"/>
      <c r="D40" s="313"/>
      <c r="E40" s="313"/>
      <c r="F40" s="313"/>
      <c r="G40" s="313"/>
      <c r="H40" s="1" t="s">
        <v>1</v>
      </c>
    </row>
    <row r="41" spans="1:8" x14ac:dyDescent="0.2">
      <c r="A41" s="185"/>
      <c r="B41" s="313"/>
      <c r="C41" s="313"/>
      <c r="D41" s="313"/>
      <c r="E41" s="313"/>
      <c r="F41" s="313"/>
      <c r="G41" s="313"/>
      <c r="H41" s="1" t="s">
        <v>1</v>
      </c>
    </row>
    <row r="42" spans="1:8" x14ac:dyDescent="0.2">
      <c r="A42" s="185"/>
      <c r="B42" s="313"/>
      <c r="C42" s="313"/>
      <c r="D42" s="313"/>
      <c r="E42" s="313"/>
      <c r="F42" s="313"/>
      <c r="G42" s="313"/>
      <c r="H42" s="1" t="s">
        <v>1</v>
      </c>
    </row>
    <row r="43" spans="1:8" x14ac:dyDescent="0.2">
      <c r="A43" s="185"/>
      <c r="B43" s="313"/>
      <c r="C43" s="313"/>
      <c r="D43" s="313"/>
      <c r="E43" s="313"/>
      <c r="F43" s="313"/>
      <c r="G43" s="313"/>
      <c r="H43" s="1" t="s">
        <v>1</v>
      </c>
    </row>
    <row r="44" spans="1:8" ht="12.75" customHeight="1" x14ac:dyDescent="0.2">
      <c r="A44" s="185"/>
      <c r="B44" s="313"/>
      <c r="C44" s="313"/>
      <c r="D44" s="313"/>
      <c r="E44" s="313"/>
      <c r="F44" s="313"/>
      <c r="G44" s="313"/>
      <c r="H44" s="1" t="s">
        <v>1</v>
      </c>
    </row>
    <row r="45" spans="1:8" ht="12.75" customHeight="1" x14ac:dyDescent="0.2">
      <c r="A45" s="185"/>
      <c r="B45" s="313"/>
      <c r="C45" s="313"/>
      <c r="D45" s="313"/>
      <c r="E45" s="313"/>
      <c r="F45" s="313"/>
      <c r="G45" s="313"/>
      <c r="H45" s="1" t="s">
        <v>1</v>
      </c>
    </row>
    <row r="46" spans="1:8" x14ac:dyDescent="0.2">
      <c r="B46" s="308"/>
      <c r="C46" s="308"/>
      <c r="D46" s="308"/>
      <c r="E46" s="308"/>
      <c r="F46" s="308"/>
      <c r="G46" s="308"/>
    </row>
    <row r="47" spans="1:8" x14ac:dyDescent="0.2">
      <c r="B47" s="308"/>
      <c r="C47" s="308"/>
      <c r="D47" s="308"/>
      <c r="E47" s="308"/>
      <c r="F47" s="308"/>
      <c r="G47" s="308"/>
    </row>
    <row r="48" spans="1:8" x14ac:dyDescent="0.2">
      <c r="B48" s="308"/>
      <c r="C48" s="308"/>
      <c r="D48" s="308"/>
      <c r="E48" s="308"/>
      <c r="F48" s="308"/>
      <c r="G48" s="308"/>
    </row>
    <row r="49" spans="2:7" x14ac:dyDescent="0.2">
      <c r="B49" s="308"/>
      <c r="C49" s="308"/>
      <c r="D49" s="308"/>
      <c r="E49" s="308"/>
      <c r="F49" s="308"/>
      <c r="G49" s="308"/>
    </row>
    <row r="50" spans="2:7" x14ac:dyDescent="0.2">
      <c r="B50" s="308"/>
      <c r="C50" s="308"/>
      <c r="D50" s="308"/>
      <c r="E50" s="308"/>
      <c r="F50" s="308"/>
      <c r="G50" s="308"/>
    </row>
    <row r="51" spans="2:7" x14ac:dyDescent="0.2">
      <c r="B51" s="308"/>
      <c r="C51" s="308"/>
      <c r="D51" s="308"/>
      <c r="E51" s="308"/>
      <c r="F51" s="308"/>
      <c r="G51" s="308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90551181102362199" right="0.31496062992125984" top="0.94488188976377951" bottom="0.94488188976377951" header="0.31496062992125984" footer="0.31496062992125984"/>
  <pageSetup paperSize="9" scale="95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CC30A-EDE4-4F2B-B411-C9C21901E1C8}">
  <sheetPr codeName="List35"/>
  <dimension ref="A1:IV78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256" width="9.140625" style="1"/>
    <col min="257" max="257" width="5.85546875" style="1" customWidth="1"/>
    <col min="258" max="258" width="6.140625" style="1" customWidth="1"/>
    <col min="259" max="259" width="11.42578125" style="1" customWidth="1"/>
    <col min="260" max="260" width="15.85546875" style="1" customWidth="1"/>
    <col min="261" max="261" width="11.28515625" style="1" customWidth="1"/>
    <col min="262" max="262" width="10.85546875" style="1" customWidth="1"/>
    <col min="263" max="263" width="11" style="1" customWidth="1"/>
    <col min="264" max="264" width="11.140625" style="1" customWidth="1"/>
    <col min="265" max="265" width="10.7109375" style="1" customWidth="1"/>
    <col min="266" max="512" width="9.140625" style="1"/>
    <col min="513" max="513" width="5.85546875" style="1" customWidth="1"/>
    <col min="514" max="514" width="6.140625" style="1" customWidth="1"/>
    <col min="515" max="515" width="11.42578125" style="1" customWidth="1"/>
    <col min="516" max="516" width="15.85546875" style="1" customWidth="1"/>
    <col min="517" max="517" width="11.28515625" style="1" customWidth="1"/>
    <col min="518" max="518" width="10.85546875" style="1" customWidth="1"/>
    <col min="519" max="519" width="11" style="1" customWidth="1"/>
    <col min="520" max="520" width="11.140625" style="1" customWidth="1"/>
    <col min="521" max="521" width="10.7109375" style="1" customWidth="1"/>
    <col min="522" max="768" width="9.140625" style="1"/>
    <col min="769" max="769" width="5.85546875" style="1" customWidth="1"/>
    <col min="770" max="770" width="6.140625" style="1" customWidth="1"/>
    <col min="771" max="771" width="11.42578125" style="1" customWidth="1"/>
    <col min="772" max="772" width="15.85546875" style="1" customWidth="1"/>
    <col min="773" max="773" width="11.28515625" style="1" customWidth="1"/>
    <col min="774" max="774" width="10.85546875" style="1" customWidth="1"/>
    <col min="775" max="775" width="11" style="1" customWidth="1"/>
    <col min="776" max="776" width="11.140625" style="1" customWidth="1"/>
    <col min="777" max="777" width="10.7109375" style="1" customWidth="1"/>
    <col min="778" max="1024" width="9.140625" style="1"/>
    <col min="1025" max="1025" width="5.85546875" style="1" customWidth="1"/>
    <col min="1026" max="1026" width="6.140625" style="1" customWidth="1"/>
    <col min="1027" max="1027" width="11.42578125" style="1" customWidth="1"/>
    <col min="1028" max="1028" width="15.85546875" style="1" customWidth="1"/>
    <col min="1029" max="1029" width="11.28515625" style="1" customWidth="1"/>
    <col min="1030" max="1030" width="10.85546875" style="1" customWidth="1"/>
    <col min="1031" max="1031" width="11" style="1" customWidth="1"/>
    <col min="1032" max="1032" width="11.140625" style="1" customWidth="1"/>
    <col min="1033" max="1033" width="10.7109375" style="1" customWidth="1"/>
    <col min="1034" max="1280" width="9.140625" style="1"/>
    <col min="1281" max="1281" width="5.85546875" style="1" customWidth="1"/>
    <col min="1282" max="1282" width="6.140625" style="1" customWidth="1"/>
    <col min="1283" max="1283" width="11.42578125" style="1" customWidth="1"/>
    <col min="1284" max="1284" width="15.85546875" style="1" customWidth="1"/>
    <col min="1285" max="1285" width="11.28515625" style="1" customWidth="1"/>
    <col min="1286" max="1286" width="10.85546875" style="1" customWidth="1"/>
    <col min="1287" max="1287" width="11" style="1" customWidth="1"/>
    <col min="1288" max="1288" width="11.140625" style="1" customWidth="1"/>
    <col min="1289" max="1289" width="10.7109375" style="1" customWidth="1"/>
    <col min="1290" max="1536" width="9.140625" style="1"/>
    <col min="1537" max="1537" width="5.85546875" style="1" customWidth="1"/>
    <col min="1538" max="1538" width="6.140625" style="1" customWidth="1"/>
    <col min="1539" max="1539" width="11.42578125" style="1" customWidth="1"/>
    <col min="1540" max="1540" width="15.85546875" style="1" customWidth="1"/>
    <col min="1541" max="1541" width="11.28515625" style="1" customWidth="1"/>
    <col min="1542" max="1542" width="10.85546875" style="1" customWidth="1"/>
    <col min="1543" max="1543" width="11" style="1" customWidth="1"/>
    <col min="1544" max="1544" width="11.140625" style="1" customWidth="1"/>
    <col min="1545" max="1545" width="10.7109375" style="1" customWidth="1"/>
    <col min="1546" max="1792" width="9.140625" style="1"/>
    <col min="1793" max="1793" width="5.85546875" style="1" customWidth="1"/>
    <col min="1794" max="1794" width="6.140625" style="1" customWidth="1"/>
    <col min="1795" max="1795" width="11.42578125" style="1" customWidth="1"/>
    <col min="1796" max="1796" width="15.85546875" style="1" customWidth="1"/>
    <col min="1797" max="1797" width="11.28515625" style="1" customWidth="1"/>
    <col min="1798" max="1798" width="10.85546875" style="1" customWidth="1"/>
    <col min="1799" max="1799" width="11" style="1" customWidth="1"/>
    <col min="1800" max="1800" width="11.140625" style="1" customWidth="1"/>
    <col min="1801" max="1801" width="10.7109375" style="1" customWidth="1"/>
    <col min="1802" max="2048" width="9.140625" style="1"/>
    <col min="2049" max="2049" width="5.85546875" style="1" customWidth="1"/>
    <col min="2050" max="2050" width="6.140625" style="1" customWidth="1"/>
    <col min="2051" max="2051" width="11.42578125" style="1" customWidth="1"/>
    <col min="2052" max="2052" width="15.85546875" style="1" customWidth="1"/>
    <col min="2053" max="2053" width="11.28515625" style="1" customWidth="1"/>
    <col min="2054" max="2054" width="10.85546875" style="1" customWidth="1"/>
    <col min="2055" max="2055" width="11" style="1" customWidth="1"/>
    <col min="2056" max="2056" width="11.140625" style="1" customWidth="1"/>
    <col min="2057" max="2057" width="10.7109375" style="1" customWidth="1"/>
    <col min="2058" max="2304" width="9.140625" style="1"/>
    <col min="2305" max="2305" width="5.85546875" style="1" customWidth="1"/>
    <col min="2306" max="2306" width="6.140625" style="1" customWidth="1"/>
    <col min="2307" max="2307" width="11.42578125" style="1" customWidth="1"/>
    <col min="2308" max="2308" width="15.85546875" style="1" customWidth="1"/>
    <col min="2309" max="2309" width="11.28515625" style="1" customWidth="1"/>
    <col min="2310" max="2310" width="10.85546875" style="1" customWidth="1"/>
    <col min="2311" max="2311" width="11" style="1" customWidth="1"/>
    <col min="2312" max="2312" width="11.140625" style="1" customWidth="1"/>
    <col min="2313" max="2313" width="10.7109375" style="1" customWidth="1"/>
    <col min="2314" max="2560" width="9.140625" style="1"/>
    <col min="2561" max="2561" width="5.85546875" style="1" customWidth="1"/>
    <col min="2562" max="2562" width="6.140625" style="1" customWidth="1"/>
    <col min="2563" max="2563" width="11.42578125" style="1" customWidth="1"/>
    <col min="2564" max="2564" width="15.85546875" style="1" customWidth="1"/>
    <col min="2565" max="2565" width="11.28515625" style="1" customWidth="1"/>
    <col min="2566" max="2566" width="10.85546875" style="1" customWidth="1"/>
    <col min="2567" max="2567" width="11" style="1" customWidth="1"/>
    <col min="2568" max="2568" width="11.140625" style="1" customWidth="1"/>
    <col min="2569" max="2569" width="10.7109375" style="1" customWidth="1"/>
    <col min="2570" max="2816" width="9.140625" style="1"/>
    <col min="2817" max="2817" width="5.85546875" style="1" customWidth="1"/>
    <col min="2818" max="2818" width="6.140625" style="1" customWidth="1"/>
    <col min="2819" max="2819" width="11.42578125" style="1" customWidth="1"/>
    <col min="2820" max="2820" width="15.85546875" style="1" customWidth="1"/>
    <col min="2821" max="2821" width="11.28515625" style="1" customWidth="1"/>
    <col min="2822" max="2822" width="10.85546875" style="1" customWidth="1"/>
    <col min="2823" max="2823" width="11" style="1" customWidth="1"/>
    <col min="2824" max="2824" width="11.140625" style="1" customWidth="1"/>
    <col min="2825" max="2825" width="10.7109375" style="1" customWidth="1"/>
    <col min="2826" max="3072" width="9.140625" style="1"/>
    <col min="3073" max="3073" width="5.85546875" style="1" customWidth="1"/>
    <col min="3074" max="3074" width="6.140625" style="1" customWidth="1"/>
    <col min="3075" max="3075" width="11.42578125" style="1" customWidth="1"/>
    <col min="3076" max="3076" width="15.85546875" style="1" customWidth="1"/>
    <col min="3077" max="3077" width="11.28515625" style="1" customWidth="1"/>
    <col min="3078" max="3078" width="10.85546875" style="1" customWidth="1"/>
    <col min="3079" max="3079" width="11" style="1" customWidth="1"/>
    <col min="3080" max="3080" width="11.140625" style="1" customWidth="1"/>
    <col min="3081" max="3081" width="10.7109375" style="1" customWidth="1"/>
    <col min="3082" max="3328" width="9.140625" style="1"/>
    <col min="3329" max="3329" width="5.85546875" style="1" customWidth="1"/>
    <col min="3330" max="3330" width="6.140625" style="1" customWidth="1"/>
    <col min="3331" max="3331" width="11.42578125" style="1" customWidth="1"/>
    <col min="3332" max="3332" width="15.85546875" style="1" customWidth="1"/>
    <col min="3333" max="3333" width="11.28515625" style="1" customWidth="1"/>
    <col min="3334" max="3334" width="10.85546875" style="1" customWidth="1"/>
    <col min="3335" max="3335" width="11" style="1" customWidth="1"/>
    <col min="3336" max="3336" width="11.140625" style="1" customWidth="1"/>
    <col min="3337" max="3337" width="10.7109375" style="1" customWidth="1"/>
    <col min="3338" max="3584" width="9.140625" style="1"/>
    <col min="3585" max="3585" width="5.85546875" style="1" customWidth="1"/>
    <col min="3586" max="3586" width="6.140625" style="1" customWidth="1"/>
    <col min="3587" max="3587" width="11.42578125" style="1" customWidth="1"/>
    <col min="3588" max="3588" width="15.85546875" style="1" customWidth="1"/>
    <col min="3589" max="3589" width="11.28515625" style="1" customWidth="1"/>
    <col min="3590" max="3590" width="10.85546875" style="1" customWidth="1"/>
    <col min="3591" max="3591" width="11" style="1" customWidth="1"/>
    <col min="3592" max="3592" width="11.140625" style="1" customWidth="1"/>
    <col min="3593" max="3593" width="10.7109375" style="1" customWidth="1"/>
    <col min="3594" max="3840" width="9.140625" style="1"/>
    <col min="3841" max="3841" width="5.85546875" style="1" customWidth="1"/>
    <col min="3842" max="3842" width="6.140625" style="1" customWidth="1"/>
    <col min="3843" max="3843" width="11.42578125" style="1" customWidth="1"/>
    <col min="3844" max="3844" width="15.85546875" style="1" customWidth="1"/>
    <col min="3845" max="3845" width="11.28515625" style="1" customWidth="1"/>
    <col min="3846" max="3846" width="10.85546875" style="1" customWidth="1"/>
    <col min="3847" max="3847" width="11" style="1" customWidth="1"/>
    <col min="3848" max="3848" width="11.140625" style="1" customWidth="1"/>
    <col min="3849" max="3849" width="10.7109375" style="1" customWidth="1"/>
    <col min="3850" max="4096" width="9.140625" style="1"/>
    <col min="4097" max="4097" width="5.85546875" style="1" customWidth="1"/>
    <col min="4098" max="4098" width="6.140625" style="1" customWidth="1"/>
    <col min="4099" max="4099" width="11.42578125" style="1" customWidth="1"/>
    <col min="4100" max="4100" width="15.85546875" style="1" customWidth="1"/>
    <col min="4101" max="4101" width="11.28515625" style="1" customWidth="1"/>
    <col min="4102" max="4102" width="10.85546875" style="1" customWidth="1"/>
    <col min="4103" max="4103" width="11" style="1" customWidth="1"/>
    <col min="4104" max="4104" width="11.140625" style="1" customWidth="1"/>
    <col min="4105" max="4105" width="10.7109375" style="1" customWidth="1"/>
    <col min="4106" max="4352" width="9.140625" style="1"/>
    <col min="4353" max="4353" width="5.85546875" style="1" customWidth="1"/>
    <col min="4354" max="4354" width="6.140625" style="1" customWidth="1"/>
    <col min="4355" max="4355" width="11.42578125" style="1" customWidth="1"/>
    <col min="4356" max="4356" width="15.85546875" style="1" customWidth="1"/>
    <col min="4357" max="4357" width="11.28515625" style="1" customWidth="1"/>
    <col min="4358" max="4358" width="10.85546875" style="1" customWidth="1"/>
    <col min="4359" max="4359" width="11" style="1" customWidth="1"/>
    <col min="4360" max="4360" width="11.140625" style="1" customWidth="1"/>
    <col min="4361" max="4361" width="10.7109375" style="1" customWidth="1"/>
    <col min="4362" max="4608" width="9.140625" style="1"/>
    <col min="4609" max="4609" width="5.85546875" style="1" customWidth="1"/>
    <col min="4610" max="4610" width="6.140625" style="1" customWidth="1"/>
    <col min="4611" max="4611" width="11.42578125" style="1" customWidth="1"/>
    <col min="4612" max="4612" width="15.85546875" style="1" customWidth="1"/>
    <col min="4613" max="4613" width="11.28515625" style="1" customWidth="1"/>
    <col min="4614" max="4614" width="10.85546875" style="1" customWidth="1"/>
    <col min="4615" max="4615" width="11" style="1" customWidth="1"/>
    <col min="4616" max="4616" width="11.140625" style="1" customWidth="1"/>
    <col min="4617" max="4617" width="10.7109375" style="1" customWidth="1"/>
    <col min="4618" max="4864" width="9.140625" style="1"/>
    <col min="4865" max="4865" width="5.85546875" style="1" customWidth="1"/>
    <col min="4866" max="4866" width="6.140625" style="1" customWidth="1"/>
    <col min="4867" max="4867" width="11.42578125" style="1" customWidth="1"/>
    <col min="4868" max="4868" width="15.85546875" style="1" customWidth="1"/>
    <col min="4869" max="4869" width="11.28515625" style="1" customWidth="1"/>
    <col min="4870" max="4870" width="10.85546875" style="1" customWidth="1"/>
    <col min="4871" max="4871" width="11" style="1" customWidth="1"/>
    <col min="4872" max="4872" width="11.140625" style="1" customWidth="1"/>
    <col min="4873" max="4873" width="10.7109375" style="1" customWidth="1"/>
    <col min="4874" max="5120" width="9.140625" style="1"/>
    <col min="5121" max="5121" width="5.85546875" style="1" customWidth="1"/>
    <col min="5122" max="5122" width="6.140625" style="1" customWidth="1"/>
    <col min="5123" max="5123" width="11.42578125" style="1" customWidth="1"/>
    <col min="5124" max="5124" width="15.85546875" style="1" customWidth="1"/>
    <col min="5125" max="5125" width="11.28515625" style="1" customWidth="1"/>
    <col min="5126" max="5126" width="10.85546875" style="1" customWidth="1"/>
    <col min="5127" max="5127" width="11" style="1" customWidth="1"/>
    <col min="5128" max="5128" width="11.140625" style="1" customWidth="1"/>
    <col min="5129" max="5129" width="10.7109375" style="1" customWidth="1"/>
    <col min="5130" max="5376" width="9.140625" style="1"/>
    <col min="5377" max="5377" width="5.85546875" style="1" customWidth="1"/>
    <col min="5378" max="5378" width="6.140625" style="1" customWidth="1"/>
    <col min="5379" max="5379" width="11.42578125" style="1" customWidth="1"/>
    <col min="5380" max="5380" width="15.85546875" style="1" customWidth="1"/>
    <col min="5381" max="5381" width="11.28515625" style="1" customWidth="1"/>
    <col min="5382" max="5382" width="10.85546875" style="1" customWidth="1"/>
    <col min="5383" max="5383" width="11" style="1" customWidth="1"/>
    <col min="5384" max="5384" width="11.140625" style="1" customWidth="1"/>
    <col min="5385" max="5385" width="10.7109375" style="1" customWidth="1"/>
    <col min="5386" max="5632" width="9.140625" style="1"/>
    <col min="5633" max="5633" width="5.85546875" style="1" customWidth="1"/>
    <col min="5634" max="5634" width="6.140625" style="1" customWidth="1"/>
    <col min="5635" max="5635" width="11.42578125" style="1" customWidth="1"/>
    <col min="5636" max="5636" width="15.85546875" style="1" customWidth="1"/>
    <col min="5637" max="5637" width="11.28515625" style="1" customWidth="1"/>
    <col min="5638" max="5638" width="10.85546875" style="1" customWidth="1"/>
    <col min="5639" max="5639" width="11" style="1" customWidth="1"/>
    <col min="5640" max="5640" width="11.140625" style="1" customWidth="1"/>
    <col min="5641" max="5641" width="10.7109375" style="1" customWidth="1"/>
    <col min="5642" max="5888" width="9.140625" style="1"/>
    <col min="5889" max="5889" width="5.85546875" style="1" customWidth="1"/>
    <col min="5890" max="5890" width="6.140625" style="1" customWidth="1"/>
    <col min="5891" max="5891" width="11.42578125" style="1" customWidth="1"/>
    <col min="5892" max="5892" width="15.85546875" style="1" customWidth="1"/>
    <col min="5893" max="5893" width="11.28515625" style="1" customWidth="1"/>
    <col min="5894" max="5894" width="10.85546875" style="1" customWidth="1"/>
    <col min="5895" max="5895" width="11" style="1" customWidth="1"/>
    <col min="5896" max="5896" width="11.140625" style="1" customWidth="1"/>
    <col min="5897" max="5897" width="10.7109375" style="1" customWidth="1"/>
    <col min="5898" max="6144" width="9.140625" style="1"/>
    <col min="6145" max="6145" width="5.85546875" style="1" customWidth="1"/>
    <col min="6146" max="6146" width="6.140625" style="1" customWidth="1"/>
    <col min="6147" max="6147" width="11.42578125" style="1" customWidth="1"/>
    <col min="6148" max="6148" width="15.85546875" style="1" customWidth="1"/>
    <col min="6149" max="6149" width="11.28515625" style="1" customWidth="1"/>
    <col min="6150" max="6150" width="10.85546875" style="1" customWidth="1"/>
    <col min="6151" max="6151" width="11" style="1" customWidth="1"/>
    <col min="6152" max="6152" width="11.140625" style="1" customWidth="1"/>
    <col min="6153" max="6153" width="10.7109375" style="1" customWidth="1"/>
    <col min="6154" max="6400" width="9.140625" style="1"/>
    <col min="6401" max="6401" width="5.85546875" style="1" customWidth="1"/>
    <col min="6402" max="6402" width="6.140625" style="1" customWidth="1"/>
    <col min="6403" max="6403" width="11.42578125" style="1" customWidth="1"/>
    <col min="6404" max="6404" width="15.85546875" style="1" customWidth="1"/>
    <col min="6405" max="6405" width="11.28515625" style="1" customWidth="1"/>
    <col min="6406" max="6406" width="10.85546875" style="1" customWidth="1"/>
    <col min="6407" max="6407" width="11" style="1" customWidth="1"/>
    <col min="6408" max="6408" width="11.140625" style="1" customWidth="1"/>
    <col min="6409" max="6409" width="10.7109375" style="1" customWidth="1"/>
    <col min="6410" max="6656" width="9.140625" style="1"/>
    <col min="6657" max="6657" width="5.85546875" style="1" customWidth="1"/>
    <col min="6658" max="6658" width="6.140625" style="1" customWidth="1"/>
    <col min="6659" max="6659" width="11.42578125" style="1" customWidth="1"/>
    <col min="6660" max="6660" width="15.85546875" style="1" customWidth="1"/>
    <col min="6661" max="6661" width="11.28515625" style="1" customWidth="1"/>
    <col min="6662" max="6662" width="10.85546875" style="1" customWidth="1"/>
    <col min="6663" max="6663" width="11" style="1" customWidth="1"/>
    <col min="6664" max="6664" width="11.140625" style="1" customWidth="1"/>
    <col min="6665" max="6665" width="10.7109375" style="1" customWidth="1"/>
    <col min="6666" max="6912" width="9.140625" style="1"/>
    <col min="6913" max="6913" width="5.85546875" style="1" customWidth="1"/>
    <col min="6914" max="6914" width="6.140625" style="1" customWidth="1"/>
    <col min="6915" max="6915" width="11.42578125" style="1" customWidth="1"/>
    <col min="6916" max="6916" width="15.85546875" style="1" customWidth="1"/>
    <col min="6917" max="6917" width="11.28515625" style="1" customWidth="1"/>
    <col min="6918" max="6918" width="10.85546875" style="1" customWidth="1"/>
    <col min="6919" max="6919" width="11" style="1" customWidth="1"/>
    <col min="6920" max="6920" width="11.140625" style="1" customWidth="1"/>
    <col min="6921" max="6921" width="10.7109375" style="1" customWidth="1"/>
    <col min="6922" max="7168" width="9.140625" style="1"/>
    <col min="7169" max="7169" width="5.85546875" style="1" customWidth="1"/>
    <col min="7170" max="7170" width="6.140625" style="1" customWidth="1"/>
    <col min="7171" max="7171" width="11.42578125" style="1" customWidth="1"/>
    <col min="7172" max="7172" width="15.85546875" style="1" customWidth="1"/>
    <col min="7173" max="7173" width="11.28515625" style="1" customWidth="1"/>
    <col min="7174" max="7174" width="10.85546875" style="1" customWidth="1"/>
    <col min="7175" max="7175" width="11" style="1" customWidth="1"/>
    <col min="7176" max="7176" width="11.140625" style="1" customWidth="1"/>
    <col min="7177" max="7177" width="10.7109375" style="1" customWidth="1"/>
    <col min="7178" max="7424" width="9.140625" style="1"/>
    <col min="7425" max="7425" width="5.85546875" style="1" customWidth="1"/>
    <col min="7426" max="7426" width="6.140625" style="1" customWidth="1"/>
    <col min="7427" max="7427" width="11.42578125" style="1" customWidth="1"/>
    <col min="7428" max="7428" width="15.85546875" style="1" customWidth="1"/>
    <col min="7429" max="7429" width="11.28515625" style="1" customWidth="1"/>
    <col min="7430" max="7430" width="10.85546875" style="1" customWidth="1"/>
    <col min="7431" max="7431" width="11" style="1" customWidth="1"/>
    <col min="7432" max="7432" width="11.140625" style="1" customWidth="1"/>
    <col min="7433" max="7433" width="10.7109375" style="1" customWidth="1"/>
    <col min="7434" max="7680" width="9.140625" style="1"/>
    <col min="7681" max="7681" width="5.85546875" style="1" customWidth="1"/>
    <col min="7682" max="7682" width="6.140625" style="1" customWidth="1"/>
    <col min="7683" max="7683" width="11.42578125" style="1" customWidth="1"/>
    <col min="7684" max="7684" width="15.85546875" style="1" customWidth="1"/>
    <col min="7685" max="7685" width="11.28515625" style="1" customWidth="1"/>
    <col min="7686" max="7686" width="10.85546875" style="1" customWidth="1"/>
    <col min="7687" max="7687" width="11" style="1" customWidth="1"/>
    <col min="7688" max="7688" width="11.140625" style="1" customWidth="1"/>
    <col min="7689" max="7689" width="10.7109375" style="1" customWidth="1"/>
    <col min="7690" max="7936" width="9.140625" style="1"/>
    <col min="7937" max="7937" width="5.85546875" style="1" customWidth="1"/>
    <col min="7938" max="7938" width="6.140625" style="1" customWidth="1"/>
    <col min="7939" max="7939" width="11.42578125" style="1" customWidth="1"/>
    <col min="7940" max="7940" width="15.85546875" style="1" customWidth="1"/>
    <col min="7941" max="7941" width="11.28515625" style="1" customWidth="1"/>
    <col min="7942" max="7942" width="10.85546875" style="1" customWidth="1"/>
    <col min="7943" max="7943" width="11" style="1" customWidth="1"/>
    <col min="7944" max="7944" width="11.140625" style="1" customWidth="1"/>
    <col min="7945" max="7945" width="10.7109375" style="1" customWidth="1"/>
    <col min="7946" max="8192" width="9.140625" style="1"/>
    <col min="8193" max="8193" width="5.85546875" style="1" customWidth="1"/>
    <col min="8194" max="8194" width="6.140625" style="1" customWidth="1"/>
    <col min="8195" max="8195" width="11.42578125" style="1" customWidth="1"/>
    <col min="8196" max="8196" width="15.85546875" style="1" customWidth="1"/>
    <col min="8197" max="8197" width="11.28515625" style="1" customWidth="1"/>
    <col min="8198" max="8198" width="10.85546875" style="1" customWidth="1"/>
    <col min="8199" max="8199" width="11" style="1" customWidth="1"/>
    <col min="8200" max="8200" width="11.140625" style="1" customWidth="1"/>
    <col min="8201" max="8201" width="10.7109375" style="1" customWidth="1"/>
    <col min="8202" max="8448" width="9.140625" style="1"/>
    <col min="8449" max="8449" width="5.85546875" style="1" customWidth="1"/>
    <col min="8450" max="8450" width="6.140625" style="1" customWidth="1"/>
    <col min="8451" max="8451" width="11.42578125" style="1" customWidth="1"/>
    <col min="8452" max="8452" width="15.85546875" style="1" customWidth="1"/>
    <col min="8453" max="8453" width="11.28515625" style="1" customWidth="1"/>
    <col min="8454" max="8454" width="10.85546875" style="1" customWidth="1"/>
    <col min="8455" max="8455" width="11" style="1" customWidth="1"/>
    <col min="8456" max="8456" width="11.140625" style="1" customWidth="1"/>
    <col min="8457" max="8457" width="10.7109375" style="1" customWidth="1"/>
    <col min="8458" max="8704" width="9.140625" style="1"/>
    <col min="8705" max="8705" width="5.85546875" style="1" customWidth="1"/>
    <col min="8706" max="8706" width="6.140625" style="1" customWidth="1"/>
    <col min="8707" max="8707" width="11.42578125" style="1" customWidth="1"/>
    <col min="8708" max="8708" width="15.85546875" style="1" customWidth="1"/>
    <col min="8709" max="8709" width="11.28515625" style="1" customWidth="1"/>
    <col min="8710" max="8710" width="10.85546875" style="1" customWidth="1"/>
    <col min="8711" max="8711" width="11" style="1" customWidth="1"/>
    <col min="8712" max="8712" width="11.140625" style="1" customWidth="1"/>
    <col min="8713" max="8713" width="10.7109375" style="1" customWidth="1"/>
    <col min="8714" max="8960" width="9.140625" style="1"/>
    <col min="8961" max="8961" width="5.85546875" style="1" customWidth="1"/>
    <col min="8962" max="8962" width="6.140625" style="1" customWidth="1"/>
    <col min="8963" max="8963" width="11.42578125" style="1" customWidth="1"/>
    <col min="8964" max="8964" width="15.85546875" style="1" customWidth="1"/>
    <col min="8965" max="8965" width="11.28515625" style="1" customWidth="1"/>
    <col min="8966" max="8966" width="10.85546875" style="1" customWidth="1"/>
    <col min="8967" max="8967" width="11" style="1" customWidth="1"/>
    <col min="8968" max="8968" width="11.140625" style="1" customWidth="1"/>
    <col min="8969" max="8969" width="10.7109375" style="1" customWidth="1"/>
    <col min="8970" max="9216" width="9.140625" style="1"/>
    <col min="9217" max="9217" width="5.85546875" style="1" customWidth="1"/>
    <col min="9218" max="9218" width="6.140625" style="1" customWidth="1"/>
    <col min="9219" max="9219" width="11.42578125" style="1" customWidth="1"/>
    <col min="9220" max="9220" width="15.85546875" style="1" customWidth="1"/>
    <col min="9221" max="9221" width="11.28515625" style="1" customWidth="1"/>
    <col min="9222" max="9222" width="10.85546875" style="1" customWidth="1"/>
    <col min="9223" max="9223" width="11" style="1" customWidth="1"/>
    <col min="9224" max="9224" width="11.140625" style="1" customWidth="1"/>
    <col min="9225" max="9225" width="10.7109375" style="1" customWidth="1"/>
    <col min="9226" max="9472" width="9.140625" style="1"/>
    <col min="9473" max="9473" width="5.85546875" style="1" customWidth="1"/>
    <col min="9474" max="9474" width="6.140625" style="1" customWidth="1"/>
    <col min="9475" max="9475" width="11.42578125" style="1" customWidth="1"/>
    <col min="9476" max="9476" width="15.85546875" style="1" customWidth="1"/>
    <col min="9477" max="9477" width="11.28515625" style="1" customWidth="1"/>
    <col min="9478" max="9478" width="10.85546875" style="1" customWidth="1"/>
    <col min="9479" max="9479" width="11" style="1" customWidth="1"/>
    <col min="9480" max="9480" width="11.140625" style="1" customWidth="1"/>
    <col min="9481" max="9481" width="10.7109375" style="1" customWidth="1"/>
    <col min="9482" max="9728" width="9.140625" style="1"/>
    <col min="9729" max="9729" width="5.85546875" style="1" customWidth="1"/>
    <col min="9730" max="9730" width="6.140625" style="1" customWidth="1"/>
    <col min="9731" max="9731" width="11.42578125" style="1" customWidth="1"/>
    <col min="9732" max="9732" width="15.85546875" style="1" customWidth="1"/>
    <col min="9733" max="9733" width="11.28515625" style="1" customWidth="1"/>
    <col min="9734" max="9734" width="10.85546875" style="1" customWidth="1"/>
    <col min="9735" max="9735" width="11" style="1" customWidth="1"/>
    <col min="9736" max="9736" width="11.140625" style="1" customWidth="1"/>
    <col min="9737" max="9737" width="10.7109375" style="1" customWidth="1"/>
    <col min="9738" max="9984" width="9.140625" style="1"/>
    <col min="9985" max="9985" width="5.85546875" style="1" customWidth="1"/>
    <col min="9986" max="9986" width="6.140625" style="1" customWidth="1"/>
    <col min="9987" max="9987" width="11.42578125" style="1" customWidth="1"/>
    <col min="9988" max="9988" width="15.85546875" style="1" customWidth="1"/>
    <col min="9989" max="9989" width="11.28515625" style="1" customWidth="1"/>
    <col min="9990" max="9990" width="10.85546875" style="1" customWidth="1"/>
    <col min="9991" max="9991" width="11" style="1" customWidth="1"/>
    <col min="9992" max="9992" width="11.140625" style="1" customWidth="1"/>
    <col min="9993" max="9993" width="10.7109375" style="1" customWidth="1"/>
    <col min="9994" max="10240" width="9.140625" style="1"/>
    <col min="10241" max="10241" width="5.85546875" style="1" customWidth="1"/>
    <col min="10242" max="10242" width="6.140625" style="1" customWidth="1"/>
    <col min="10243" max="10243" width="11.42578125" style="1" customWidth="1"/>
    <col min="10244" max="10244" width="15.85546875" style="1" customWidth="1"/>
    <col min="10245" max="10245" width="11.28515625" style="1" customWidth="1"/>
    <col min="10246" max="10246" width="10.85546875" style="1" customWidth="1"/>
    <col min="10247" max="10247" width="11" style="1" customWidth="1"/>
    <col min="10248" max="10248" width="11.140625" style="1" customWidth="1"/>
    <col min="10249" max="10249" width="10.7109375" style="1" customWidth="1"/>
    <col min="10250" max="10496" width="9.140625" style="1"/>
    <col min="10497" max="10497" width="5.85546875" style="1" customWidth="1"/>
    <col min="10498" max="10498" width="6.140625" style="1" customWidth="1"/>
    <col min="10499" max="10499" width="11.42578125" style="1" customWidth="1"/>
    <col min="10500" max="10500" width="15.85546875" style="1" customWidth="1"/>
    <col min="10501" max="10501" width="11.28515625" style="1" customWidth="1"/>
    <col min="10502" max="10502" width="10.85546875" style="1" customWidth="1"/>
    <col min="10503" max="10503" width="11" style="1" customWidth="1"/>
    <col min="10504" max="10504" width="11.140625" style="1" customWidth="1"/>
    <col min="10505" max="10505" width="10.7109375" style="1" customWidth="1"/>
    <col min="10506" max="10752" width="9.140625" style="1"/>
    <col min="10753" max="10753" width="5.85546875" style="1" customWidth="1"/>
    <col min="10754" max="10754" width="6.140625" style="1" customWidth="1"/>
    <col min="10755" max="10755" width="11.42578125" style="1" customWidth="1"/>
    <col min="10756" max="10756" width="15.85546875" style="1" customWidth="1"/>
    <col min="10757" max="10757" width="11.28515625" style="1" customWidth="1"/>
    <col min="10758" max="10758" width="10.85546875" style="1" customWidth="1"/>
    <col min="10759" max="10759" width="11" style="1" customWidth="1"/>
    <col min="10760" max="10760" width="11.140625" style="1" customWidth="1"/>
    <col min="10761" max="10761" width="10.7109375" style="1" customWidth="1"/>
    <col min="10762" max="11008" width="9.140625" style="1"/>
    <col min="11009" max="11009" width="5.85546875" style="1" customWidth="1"/>
    <col min="11010" max="11010" width="6.140625" style="1" customWidth="1"/>
    <col min="11011" max="11011" width="11.42578125" style="1" customWidth="1"/>
    <col min="11012" max="11012" width="15.85546875" style="1" customWidth="1"/>
    <col min="11013" max="11013" width="11.28515625" style="1" customWidth="1"/>
    <col min="11014" max="11014" width="10.85546875" style="1" customWidth="1"/>
    <col min="11015" max="11015" width="11" style="1" customWidth="1"/>
    <col min="11016" max="11016" width="11.140625" style="1" customWidth="1"/>
    <col min="11017" max="11017" width="10.7109375" style="1" customWidth="1"/>
    <col min="11018" max="11264" width="9.140625" style="1"/>
    <col min="11265" max="11265" width="5.85546875" style="1" customWidth="1"/>
    <col min="11266" max="11266" width="6.140625" style="1" customWidth="1"/>
    <col min="11267" max="11267" width="11.42578125" style="1" customWidth="1"/>
    <col min="11268" max="11268" width="15.85546875" style="1" customWidth="1"/>
    <col min="11269" max="11269" width="11.28515625" style="1" customWidth="1"/>
    <col min="11270" max="11270" width="10.85546875" style="1" customWidth="1"/>
    <col min="11271" max="11271" width="11" style="1" customWidth="1"/>
    <col min="11272" max="11272" width="11.140625" style="1" customWidth="1"/>
    <col min="11273" max="11273" width="10.7109375" style="1" customWidth="1"/>
    <col min="11274" max="11520" width="9.140625" style="1"/>
    <col min="11521" max="11521" width="5.85546875" style="1" customWidth="1"/>
    <col min="11522" max="11522" width="6.140625" style="1" customWidth="1"/>
    <col min="11523" max="11523" width="11.42578125" style="1" customWidth="1"/>
    <col min="11524" max="11524" width="15.85546875" style="1" customWidth="1"/>
    <col min="11525" max="11525" width="11.28515625" style="1" customWidth="1"/>
    <col min="11526" max="11526" width="10.85546875" style="1" customWidth="1"/>
    <col min="11527" max="11527" width="11" style="1" customWidth="1"/>
    <col min="11528" max="11528" width="11.140625" style="1" customWidth="1"/>
    <col min="11529" max="11529" width="10.7109375" style="1" customWidth="1"/>
    <col min="11530" max="11776" width="9.140625" style="1"/>
    <col min="11777" max="11777" width="5.85546875" style="1" customWidth="1"/>
    <col min="11778" max="11778" width="6.140625" style="1" customWidth="1"/>
    <col min="11779" max="11779" width="11.42578125" style="1" customWidth="1"/>
    <col min="11780" max="11780" width="15.85546875" style="1" customWidth="1"/>
    <col min="11781" max="11781" width="11.28515625" style="1" customWidth="1"/>
    <col min="11782" max="11782" width="10.85546875" style="1" customWidth="1"/>
    <col min="11783" max="11783" width="11" style="1" customWidth="1"/>
    <col min="11784" max="11784" width="11.140625" style="1" customWidth="1"/>
    <col min="11785" max="11785" width="10.7109375" style="1" customWidth="1"/>
    <col min="11786" max="12032" width="9.140625" style="1"/>
    <col min="12033" max="12033" width="5.85546875" style="1" customWidth="1"/>
    <col min="12034" max="12034" width="6.140625" style="1" customWidth="1"/>
    <col min="12035" max="12035" width="11.42578125" style="1" customWidth="1"/>
    <col min="12036" max="12036" width="15.85546875" style="1" customWidth="1"/>
    <col min="12037" max="12037" width="11.28515625" style="1" customWidth="1"/>
    <col min="12038" max="12038" width="10.85546875" style="1" customWidth="1"/>
    <col min="12039" max="12039" width="11" style="1" customWidth="1"/>
    <col min="12040" max="12040" width="11.140625" style="1" customWidth="1"/>
    <col min="12041" max="12041" width="10.7109375" style="1" customWidth="1"/>
    <col min="12042" max="12288" width="9.140625" style="1"/>
    <col min="12289" max="12289" width="5.85546875" style="1" customWidth="1"/>
    <col min="12290" max="12290" width="6.140625" style="1" customWidth="1"/>
    <col min="12291" max="12291" width="11.42578125" style="1" customWidth="1"/>
    <col min="12292" max="12292" width="15.85546875" style="1" customWidth="1"/>
    <col min="12293" max="12293" width="11.28515625" style="1" customWidth="1"/>
    <col min="12294" max="12294" width="10.85546875" style="1" customWidth="1"/>
    <col min="12295" max="12295" width="11" style="1" customWidth="1"/>
    <col min="12296" max="12296" width="11.140625" style="1" customWidth="1"/>
    <col min="12297" max="12297" width="10.7109375" style="1" customWidth="1"/>
    <col min="12298" max="12544" width="9.140625" style="1"/>
    <col min="12545" max="12545" width="5.85546875" style="1" customWidth="1"/>
    <col min="12546" max="12546" width="6.140625" style="1" customWidth="1"/>
    <col min="12547" max="12547" width="11.42578125" style="1" customWidth="1"/>
    <col min="12548" max="12548" width="15.85546875" style="1" customWidth="1"/>
    <col min="12549" max="12549" width="11.28515625" style="1" customWidth="1"/>
    <col min="12550" max="12550" width="10.85546875" style="1" customWidth="1"/>
    <col min="12551" max="12551" width="11" style="1" customWidth="1"/>
    <col min="12552" max="12552" width="11.140625" style="1" customWidth="1"/>
    <col min="12553" max="12553" width="10.7109375" style="1" customWidth="1"/>
    <col min="12554" max="12800" width="9.140625" style="1"/>
    <col min="12801" max="12801" width="5.85546875" style="1" customWidth="1"/>
    <col min="12802" max="12802" width="6.140625" style="1" customWidth="1"/>
    <col min="12803" max="12803" width="11.42578125" style="1" customWidth="1"/>
    <col min="12804" max="12804" width="15.85546875" style="1" customWidth="1"/>
    <col min="12805" max="12805" width="11.28515625" style="1" customWidth="1"/>
    <col min="12806" max="12806" width="10.85546875" style="1" customWidth="1"/>
    <col min="12807" max="12807" width="11" style="1" customWidth="1"/>
    <col min="12808" max="12808" width="11.140625" style="1" customWidth="1"/>
    <col min="12809" max="12809" width="10.7109375" style="1" customWidth="1"/>
    <col min="12810" max="13056" width="9.140625" style="1"/>
    <col min="13057" max="13057" width="5.85546875" style="1" customWidth="1"/>
    <col min="13058" max="13058" width="6.140625" style="1" customWidth="1"/>
    <col min="13059" max="13059" width="11.42578125" style="1" customWidth="1"/>
    <col min="13060" max="13060" width="15.85546875" style="1" customWidth="1"/>
    <col min="13061" max="13061" width="11.28515625" style="1" customWidth="1"/>
    <col min="13062" max="13062" width="10.85546875" style="1" customWidth="1"/>
    <col min="13063" max="13063" width="11" style="1" customWidth="1"/>
    <col min="13064" max="13064" width="11.140625" style="1" customWidth="1"/>
    <col min="13065" max="13065" width="10.7109375" style="1" customWidth="1"/>
    <col min="13066" max="13312" width="9.140625" style="1"/>
    <col min="13313" max="13313" width="5.85546875" style="1" customWidth="1"/>
    <col min="13314" max="13314" width="6.140625" style="1" customWidth="1"/>
    <col min="13315" max="13315" width="11.42578125" style="1" customWidth="1"/>
    <col min="13316" max="13316" width="15.85546875" style="1" customWidth="1"/>
    <col min="13317" max="13317" width="11.28515625" style="1" customWidth="1"/>
    <col min="13318" max="13318" width="10.85546875" style="1" customWidth="1"/>
    <col min="13319" max="13319" width="11" style="1" customWidth="1"/>
    <col min="13320" max="13320" width="11.140625" style="1" customWidth="1"/>
    <col min="13321" max="13321" width="10.7109375" style="1" customWidth="1"/>
    <col min="13322" max="13568" width="9.140625" style="1"/>
    <col min="13569" max="13569" width="5.85546875" style="1" customWidth="1"/>
    <col min="13570" max="13570" width="6.140625" style="1" customWidth="1"/>
    <col min="13571" max="13571" width="11.42578125" style="1" customWidth="1"/>
    <col min="13572" max="13572" width="15.85546875" style="1" customWidth="1"/>
    <col min="13573" max="13573" width="11.28515625" style="1" customWidth="1"/>
    <col min="13574" max="13574" width="10.85546875" style="1" customWidth="1"/>
    <col min="13575" max="13575" width="11" style="1" customWidth="1"/>
    <col min="13576" max="13576" width="11.140625" style="1" customWidth="1"/>
    <col min="13577" max="13577" width="10.7109375" style="1" customWidth="1"/>
    <col min="13578" max="13824" width="9.140625" style="1"/>
    <col min="13825" max="13825" width="5.85546875" style="1" customWidth="1"/>
    <col min="13826" max="13826" width="6.140625" style="1" customWidth="1"/>
    <col min="13827" max="13827" width="11.42578125" style="1" customWidth="1"/>
    <col min="13828" max="13828" width="15.85546875" style="1" customWidth="1"/>
    <col min="13829" max="13829" width="11.28515625" style="1" customWidth="1"/>
    <col min="13830" max="13830" width="10.85546875" style="1" customWidth="1"/>
    <col min="13831" max="13831" width="11" style="1" customWidth="1"/>
    <col min="13832" max="13832" width="11.140625" style="1" customWidth="1"/>
    <col min="13833" max="13833" width="10.7109375" style="1" customWidth="1"/>
    <col min="13834" max="14080" width="9.140625" style="1"/>
    <col min="14081" max="14081" width="5.85546875" style="1" customWidth="1"/>
    <col min="14082" max="14082" width="6.140625" style="1" customWidth="1"/>
    <col min="14083" max="14083" width="11.42578125" style="1" customWidth="1"/>
    <col min="14084" max="14084" width="15.85546875" style="1" customWidth="1"/>
    <col min="14085" max="14085" width="11.28515625" style="1" customWidth="1"/>
    <col min="14086" max="14086" width="10.85546875" style="1" customWidth="1"/>
    <col min="14087" max="14087" width="11" style="1" customWidth="1"/>
    <col min="14088" max="14088" width="11.140625" style="1" customWidth="1"/>
    <col min="14089" max="14089" width="10.7109375" style="1" customWidth="1"/>
    <col min="14090" max="14336" width="9.140625" style="1"/>
    <col min="14337" max="14337" width="5.85546875" style="1" customWidth="1"/>
    <col min="14338" max="14338" width="6.140625" style="1" customWidth="1"/>
    <col min="14339" max="14339" width="11.42578125" style="1" customWidth="1"/>
    <col min="14340" max="14340" width="15.85546875" style="1" customWidth="1"/>
    <col min="14341" max="14341" width="11.28515625" style="1" customWidth="1"/>
    <col min="14342" max="14342" width="10.85546875" style="1" customWidth="1"/>
    <col min="14343" max="14343" width="11" style="1" customWidth="1"/>
    <col min="14344" max="14344" width="11.140625" style="1" customWidth="1"/>
    <col min="14345" max="14345" width="10.7109375" style="1" customWidth="1"/>
    <col min="14346" max="14592" width="9.140625" style="1"/>
    <col min="14593" max="14593" width="5.85546875" style="1" customWidth="1"/>
    <col min="14594" max="14594" width="6.140625" style="1" customWidth="1"/>
    <col min="14595" max="14595" width="11.42578125" style="1" customWidth="1"/>
    <col min="14596" max="14596" width="15.85546875" style="1" customWidth="1"/>
    <col min="14597" max="14597" width="11.28515625" style="1" customWidth="1"/>
    <col min="14598" max="14598" width="10.85546875" style="1" customWidth="1"/>
    <col min="14599" max="14599" width="11" style="1" customWidth="1"/>
    <col min="14600" max="14600" width="11.140625" style="1" customWidth="1"/>
    <col min="14601" max="14601" width="10.7109375" style="1" customWidth="1"/>
    <col min="14602" max="14848" width="9.140625" style="1"/>
    <col min="14849" max="14849" width="5.85546875" style="1" customWidth="1"/>
    <col min="14850" max="14850" width="6.140625" style="1" customWidth="1"/>
    <col min="14851" max="14851" width="11.42578125" style="1" customWidth="1"/>
    <col min="14852" max="14852" width="15.85546875" style="1" customWidth="1"/>
    <col min="14853" max="14853" width="11.28515625" style="1" customWidth="1"/>
    <col min="14854" max="14854" width="10.85546875" style="1" customWidth="1"/>
    <col min="14855" max="14855" width="11" style="1" customWidth="1"/>
    <col min="14856" max="14856" width="11.140625" style="1" customWidth="1"/>
    <col min="14857" max="14857" width="10.7109375" style="1" customWidth="1"/>
    <col min="14858" max="15104" width="9.140625" style="1"/>
    <col min="15105" max="15105" width="5.85546875" style="1" customWidth="1"/>
    <col min="15106" max="15106" width="6.140625" style="1" customWidth="1"/>
    <col min="15107" max="15107" width="11.42578125" style="1" customWidth="1"/>
    <col min="15108" max="15108" width="15.85546875" style="1" customWidth="1"/>
    <col min="15109" max="15109" width="11.28515625" style="1" customWidth="1"/>
    <col min="15110" max="15110" width="10.85546875" style="1" customWidth="1"/>
    <col min="15111" max="15111" width="11" style="1" customWidth="1"/>
    <col min="15112" max="15112" width="11.140625" style="1" customWidth="1"/>
    <col min="15113" max="15113" width="10.7109375" style="1" customWidth="1"/>
    <col min="15114" max="15360" width="9.140625" style="1"/>
    <col min="15361" max="15361" width="5.85546875" style="1" customWidth="1"/>
    <col min="15362" max="15362" width="6.140625" style="1" customWidth="1"/>
    <col min="15363" max="15363" width="11.42578125" style="1" customWidth="1"/>
    <col min="15364" max="15364" width="15.85546875" style="1" customWidth="1"/>
    <col min="15365" max="15365" width="11.28515625" style="1" customWidth="1"/>
    <col min="15366" max="15366" width="10.85546875" style="1" customWidth="1"/>
    <col min="15367" max="15367" width="11" style="1" customWidth="1"/>
    <col min="15368" max="15368" width="11.140625" style="1" customWidth="1"/>
    <col min="15369" max="15369" width="10.7109375" style="1" customWidth="1"/>
    <col min="15370" max="15616" width="9.140625" style="1"/>
    <col min="15617" max="15617" width="5.85546875" style="1" customWidth="1"/>
    <col min="15618" max="15618" width="6.140625" style="1" customWidth="1"/>
    <col min="15619" max="15619" width="11.42578125" style="1" customWidth="1"/>
    <col min="15620" max="15620" width="15.85546875" style="1" customWidth="1"/>
    <col min="15621" max="15621" width="11.28515625" style="1" customWidth="1"/>
    <col min="15622" max="15622" width="10.85546875" style="1" customWidth="1"/>
    <col min="15623" max="15623" width="11" style="1" customWidth="1"/>
    <col min="15624" max="15624" width="11.140625" style="1" customWidth="1"/>
    <col min="15625" max="15625" width="10.7109375" style="1" customWidth="1"/>
    <col min="15626" max="15872" width="9.140625" style="1"/>
    <col min="15873" max="15873" width="5.85546875" style="1" customWidth="1"/>
    <col min="15874" max="15874" width="6.140625" style="1" customWidth="1"/>
    <col min="15875" max="15875" width="11.42578125" style="1" customWidth="1"/>
    <col min="15876" max="15876" width="15.85546875" style="1" customWidth="1"/>
    <col min="15877" max="15877" width="11.28515625" style="1" customWidth="1"/>
    <col min="15878" max="15878" width="10.85546875" style="1" customWidth="1"/>
    <col min="15879" max="15879" width="11" style="1" customWidth="1"/>
    <col min="15880" max="15880" width="11.140625" style="1" customWidth="1"/>
    <col min="15881" max="15881" width="10.7109375" style="1" customWidth="1"/>
    <col min="15882" max="16128" width="9.140625" style="1"/>
    <col min="16129" max="16129" width="5.85546875" style="1" customWidth="1"/>
    <col min="16130" max="16130" width="6.140625" style="1" customWidth="1"/>
    <col min="16131" max="16131" width="11.42578125" style="1" customWidth="1"/>
    <col min="16132" max="16132" width="15.85546875" style="1" customWidth="1"/>
    <col min="16133" max="16133" width="11.28515625" style="1" customWidth="1"/>
    <col min="16134" max="16134" width="10.85546875" style="1" customWidth="1"/>
    <col min="16135" max="16135" width="11" style="1" customWidth="1"/>
    <col min="16136" max="16136" width="11.140625" style="1" customWidth="1"/>
    <col min="16137" max="16137" width="10.7109375" style="1" customWidth="1"/>
    <col min="16138" max="16384" width="9.140625" style="1"/>
  </cols>
  <sheetData>
    <row r="1" spans="1:256" ht="13.5" thickTop="1" x14ac:dyDescent="0.2">
      <c r="A1" s="319" t="s">
        <v>2</v>
      </c>
      <c r="B1" s="320"/>
      <c r="C1" s="186" t="s">
        <v>104</v>
      </c>
      <c r="D1" s="187"/>
      <c r="E1" s="188"/>
      <c r="F1" s="187"/>
      <c r="G1" s="189" t="s">
        <v>75</v>
      </c>
      <c r="H1" s="190" t="s">
        <v>798</v>
      </c>
      <c r="I1" s="191"/>
    </row>
    <row r="2" spans="1:256" ht="13.5" thickBot="1" x14ac:dyDescent="0.25">
      <c r="A2" s="321" t="s">
        <v>76</v>
      </c>
      <c r="B2" s="322"/>
      <c r="C2" s="192" t="s">
        <v>800</v>
      </c>
      <c r="D2" s="193"/>
      <c r="E2" s="194"/>
      <c r="F2" s="193"/>
      <c r="G2" s="323" t="s">
        <v>799</v>
      </c>
      <c r="H2" s="324"/>
      <c r="I2" s="325"/>
    </row>
    <row r="3" spans="1:256" ht="13.5" thickTop="1" x14ac:dyDescent="0.2">
      <c r="F3" s="127"/>
    </row>
    <row r="4" spans="1:256" ht="19.5" customHeight="1" x14ac:dyDescent="0.25">
      <c r="A4" s="195" t="s">
        <v>77</v>
      </c>
      <c r="B4" s="196"/>
      <c r="C4" s="196"/>
      <c r="D4" s="196"/>
      <c r="E4" s="197"/>
      <c r="F4" s="196"/>
      <c r="G4" s="196"/>
      <c r="H4" s="196"/>
      <c r="I4" s="196"/>
    </row>
    <row r="5" spans="1:256" ht="13.5" thickBot="1" x14ac:dyDescent="0.25"/>
    <row r="6" spans="1:256" s="127" customFormat="1" ht="13.5" thickBot="1" x14ac:dyDescent="0.25">
      <c r="A6" s="198"/>
      <c r="B6" s="199" t="s">
        <v>78</v>
      </c>
      <c r="C6" s="199"/>
      <c r="D6" s="200"/>
      <c r="E6" s="201" t="s">
        <v>25</v>
      </c>
      <c r="F6" s="202" t="s">
        <v>26</v>
      </c>
      <c r="G6" s="202" t="s">
        <v>27</v>
      </c>
      <c r="H6" s="202" t="s">
        <v>28</v>
      </c>
      <c r="I6" s="203" t="s">
        <v>29</v>
      </c>
    </row>
    <row r="7" spans="1:256" s="127" customFormat="1" x14ac:dyDescent="0.2">
      <c r="A7" s="293" t="str">
        <f>'05 05 Pol'!B7</f>
        <v>95</v>
      </c>
      <c r="B7" s="62" t="str">
        <f>'05 05 Pol'!C7</f>
        <v>Dokončovací konstrukce na pozemních stavbách</v>
      </c>
      <c r="D7" s="204"/>
      <c r="E7" s="294">
        <f>'05 05 Pol'!BA10</f>
        <v>0</v>
      </c>
      <c r="F7" s="295">
        <f>'05 05 Pol'!BB10</f>
        <v>0</v>
      </c>
      <c r="G7" s="295">
        <f>'05 05 Pol'!BC10</f>
        <v>0</v>
      </c>
      <c r="H7" s="295">
        <f>'05 05 Pol'!BD10</f>
        <v>0</v>
      </c>
      <c r="I7" s="296">
        <f>'05 05 Pol'!BE10</f>
        <v>0</v>
      </c>
    </row>
    <row r="8" spans="1:256" s="127" customFormat="1" x14ac:dyDescent="0.2">
      <c r="A8" s="293" t="str">
        <f>'05 05 Pol'!B11</f>
        <v>96</v>
      </c>
      <c r="B8" s="62" t="str">
        <f>'05 05 Pol'!C11</f>
        <v>Bourání konstrukcí</v>
      </c>
      <c r="D8" s="204"/>
      <c r="E8" s="294">
        <f>'05 05 Pol'!BA16</f>
        <v>0</v>
      </c>
      <c r="F8" s="295">
        <f>'05 05 Pol'!BB16</f>
        <v>0</v>
      </c>
      <c r="G8" s="295">
        <f>'05 05 Pol'!BC16</f>
        <v>0</v>
      </c>
      <c r="H8" s="295">
        <f>'05 05 Pol'!BD16</f>
        <v>0</v>
      </c>
      <c r="I8" s="296">
        <f>'05 05 Pol'!BE16</f>
        <v>0</v>
      </c>
    </row>
    <row r="9" spans="1:256" s="127" customFormat="1" x14ac:dyDescent="0.2">
      <c r="A9" s="293" t="str">
        <f>'05 05 Pol'!B17</f>
        <v>721</v>
      </c>
      <c r="B9" s="62" t="str">
        <f>'05 05 Pol'!C17</f>
        <v>Vnitřní kanalizace</v>
      </c>
      <c r="D9" s="204"/>
      <c r="E9" s="294">
        <f>'05 05 Pol'!BA58</f>
        <v>0</v>
      </c>
      <c r="F9" s="295">
        <f>'05 05 Pol'!BB58</f>
        <v>0</v>
      </c>
      <c r="G9" s="295">
        <f>'05 05 Pol'!BC58</f>
        <v>0</v>
      </c>
      <c r="H9" s="295">
        <f>'05 05 Pol'!BD58</f>
        <v>0</v>
      </c>
      <c r="I9" s="296">
        <f>'05 05 Pol'!BE58</f>
        <v>0</v>
      </c>
    </row>
    <row r="10" spans="1:256" s="127" customFormat="1" x14ac:dyDescent="0.2">
      <c r="A10" s="293" t="str">
        <f>'05 05 Pol'!B59</f>
        <v>722</v>
      </c>
      <c r="B10" s="62" t="str">
        <f>'05 05 Pol'!C59</f>
        <v>Vnitřní vodovod</v>
      </c>
      <c r="D10" s="204"/>
      <c r="E10" s="294">
        <f>'05 05 Pol'!BA97</f>
        <v>0</v>
      </c>
      <c r="F10" s="295">
        <f>'05 05 Pol'!BB97</f>
        <v>0</v>
      </c>
      <c r="G10" s="295">
        <f>'05 05 Pol'!BC97</f>
        <v>0</v>
      </c>
      <c r="H10" s="295">
        <f>'05 05 Pol'!BD97</f>
        <v>0</v>
      </c>
      <c r="I10" s="296">
        <f>'05 05 Pol'!BE97</f>
        <v>0</v>
      </c>
    </row>
    <row r="11" spans="1:256" s="127" customFormat="1" x14ac:dyDescent="0.2">
      <c r="A11" s="293" t="str">
        <f>'05 05 Pol'!B98</f>
        <v>725</v>
      </c>
      <c r="B11" s="62" t="str">
        <f>'05 05 Pol'!C98</f>
        <v>Zařizovací předměty</v>
      </c>
      <c r="D11" s="204"/>
      <c r="E11" s="294">
        <f>'05 05 Pol'!BA156</f>
        <v>0</v>
      </c>
      <c r="F11" s="295">
        <f>'05 05 Pol'!BB156</f>
        <v>0</v>
      </c>
      <c r="G11" s="295">
        <f>'05 05 Pol'!BC156</f>
        <v>0</v>
      </c>
      <c r="H11" s="295">
        <f>'05 05 Pol'!BD156</f>
        <v>0</v>
      </c>
      <c r="I11" s="296">
        <f>'05 05 Pol'!BE156</f>
        <v>0</v>
      </c>
    </row>
    <row r="12" spans="1:256" s="127" customFormat="1" x14ac:dyDescent="0.2">
      <c r="A12" s="293" t="str">
        <f>'05 05 Pol'!B157</f>
        <v>735</v>
      </c>
      <c r="B12" s="62" t="str">
        <f>'05 05 Pol'!C157</f>
        <v>Otopná tělesa</v>
      </c>
      <c r="D12" s="204"/>
      <c r="E12" s="294">
        <f>'05 05 Pol'!BA167</f>
        <v>0</v>
      </c>
      <c r="F12" s="295">
        <f>'05 05 Pol'!BB167</f>
        <v>0</v>
      </c>
      <c r="G12" s="295">
        <f>'05 05 Pol'!BC167</f>
        <v>0</v>
      </c>
      <c r="H12" s="295">
        <f>'05 05 Pol'!BD167</f>
        <v>0</v>
      </c>
      <c r="I12" s="296">
        <f>'05 05 Pol'!BE167</f>
        <v>0</v>
      </c>
    </row>
    <row r="13" spans="1:256" s="127" customFormat="1" ht="13.5" thickBot="1" x14ac:dyDescent="0.25">
      <c r="A13" s="293" t="str">
        <f>'05 05 Pol'!B168</f>
        <v>D96</v>
      </c>
      <c r="B13" s="62" t="str">
        <f>'05 05 Pol'!C168</f>
        <v>Přesuny suti a vybouraných hmot</v>
      </c>
      <c r="D13" s="204"/>
      <c r="E13" s="294">
        <f>'05 05 Pol'!BA175</f>
        <v>0</v>
      </c>
      <c r="F13" s="295">
        <f>'05 05 Pol'!BB175</f>
        <v>0</v>
      </c>
      <c r="G13" s="295">
        <f>'05 05 Pol'!BC175</f>
        <v>0</v>
      </c>
      <c r="H13" s="295">
        <f>'05 05 Pol'!BD175</f>
        <v>0</v>
      </c>
      <c r="I13" s="296">
        <f>'05 05 Pol'!BE175</f>
        <v>0</v>
      </c>
    </row>
    <row r="14" spans="1:256" ht="13.5" thickBot="1" x14ac:dyDescent="0.25">
      <c r="A14" s="205"/>
      <c r="B14" s="206" t="s">
        <v>79</v>
      </c>
      <c r="C14" s="206"/>
      <c r="D14" s="207"/>
      <c r="E14" s="208">
        <f>SUM(E7:E13)</f>
        <v>0</v>
      </c>
      <c r="F14" s="209">
        <f>SUM(F7:F13)</f>
        <v>0</v>
      </c>
      <c r="G14" s="209">
        <f>SUM(G7:G13)</f>
        <v>0</v>
      </c>
      <c r="H14" s="209">
        <f>SUM(H7:H13)</f>
        <v>0</v>
      </c>
      <c r="I14" s="210">
        <f>SUM(I7:I13)</f>
        <v>0</v>
      </c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  <c r="IT14" s="14"/>
      <c r="IU14" s="14"/>
      <c r="IV14" s="14"/>
    </row>
    <row r="15" spans="1:256" x14ac:dyDescent="0.2">
      <c r="A15" s="127"/>
      <c r="B15" s="127"/>
      <c r="C15" s="127"/>
      <c r="D15" s="127"/>
      <c r="E15" s="127"/>
      <c r="F15" s="127"/>
      <c r="G15" s="127"/>
      <c r="H15" s="127"/>
      <c r="I15" s="127"/>
    </row>
    <row r="16" spans="1:256" ht="18" x14ac:dyDescent="0.25">
      <c r="A16" s="196" t="s">
        <v>80</v>
      </c>
      <c r="B16" s="196"/>
      <c r="C16" s="196"/>
      <c r="D16" s="196"/>
      <c r="E16" s="196"/>
      <c r="F16" s="196"/>
      <c r="G16" s="211"/>
      <c r="H16" s="196"/>
      <c r="I16" s="196"/>
      <c r="BA16" s="133"/>
      <c r="BB16" s="133"/>
      <c r="BC16" s="133"/>
      <c r="BD16" s="133"/>
      <c r="BE16" s="133"/>
    </row>
    <row r="17" spans="1:53" ht="13.5" thickBot="1" x14ac:dyDescent="0.25"/>
    <row r="18" spans="1:53" x14ac:dyDescent="0.2">
      <c r="A18" s="162" t="s">
        <v>81</v>
      </c>
      <c r="B18" s="163"/>
      <c r="C18" s="163"/>
      <c r="D18" s="212"/>
      <c r="E18" s="213" t="s">
        <v>82</v>
      </c>
      <c r="F18" s="214" t="s">
        <v>12</v>
      </c>
      <c r="G18" s="215" t="s">
        <v>83</v>
      </c>
      <c r="H18" s="216"/>
      <c r="I18" s="217" t="s">
        <v>82</v>
      </c>
    </row>
    <row r="19" spans="1:53" x14ac:dyDescent="0.2">
      <c r="A19" s="156" t="s">
        <v>397</v>
      </c>
      <c r="B19" s="147"/>
      <c r="C19" s="147"/>
      <c r="D19" s="218"/>
      <c r="E19" s="219"/>
      <c r="F19" s="220"/>
      <c r="G19" s="221">
        <v>0</v>
      </c>
      <c r="H19" s="222"/>
      <c r="I19" s="223">
        <f t="shared" ref="I19:I26" si="0">E19+F19*G19/100</f>
        <v>0</v>
      </c>
      <c r="BA19" s="1">
        <v>0</v>
      </c>
    </row>
    <row r="20" spans="1:53" x14ac:dyDescent="0.2">
      <c r="A20" s="156" t="s">
        <v>398</v>
      </c>
      <c r="B20" s="147"/>
      <c r="C20" s="147"/>
      <c r="D20" s="218"/>
      <c r="E20" s="219"/>
      <c r="F20" s="220"/>
      <c r="G20" s="221">
        <v>0</v>
      </c>
      <c r="H20" s="222"/>
      <c r="I20" s="223">
        <f t="shared" si="0"/>
        <v>0</v>
      </c>
      <c r="BA20" s="1">
        <v>0</v>
      </c>
    </row>
    <row r="21" spans="1:53" x14ac:dyDescent="0.2">
      <c r="A21" s="156" t="s">
        <v>399</v>
      </c>
      <c r="B21" s="147"/>
      <c r="C21" s="147"/>
      <c r="D21" s="218"/>
      <c r="E21" s="219"/>
      <c r="F21" s="220"/>
      <c r="G21" s="221">
        <v>0</v>
      </c>
      <c r="H21" s="222"/>
      <c r="I21" s="223">
        <f t="shared" si="0"/>
        <v>0</v>
      </c>
      <c r="BA21" s="1">
        <v>0</v>
      </c>
    </row>
    <row r="22" spans="1:53" x14ac:dyDescent="0.2">
      <c r="A22" s="156" t="s">
        <v>400</v>
      </c>
      <c r="B22" s="147"/>
      <c r="C22" s="147"/>
      <c r="D22" s="218"/>
      <c r="E22" s="219"/>
      <c r="F22" s="220"/>
      <c r="G22" s="221">
        <v>0</v>
      </c>
      <c r="H22" s="222"/>
      <c r="I22" s="223">
        <f t="shared" si="0"/>
        <v>0</v>
      </c>
      <c r="BA22" s="1">
        <v>0</v>
      </c>
    </row>
    <row r="23" spans="1:53" x14ac:dyDescent="0.2">
      <c r="A23" s="156" t="s">
        <v>401</v>
      </c>
      <c r="B23" s="147"/>
      <c r="C23" s="147"/>
      <c r="D23" s="218"/>
      <c r="E23" s="219"/>
      <c r="F23" s="220"/>
      <c r="G23" s="221">
        <v>0</v>
      </c>
      <c r="H23" s="222"/>
      <c r="I23" s="223">
        <f t="shared" si="0"/>
        <v>0</v>
      </c>
      <c r="BA23" s="1">
        <v>2</v>
      </c>
    </row>
    <row r="24" spans="1:53" x14ac:dyDescent="0.2">
      <c r="A24" s="156" t="s">
        <v>402</v>
      </c>
      <c r="B24" s="147"/>
      <c r="C24" s="147"/>
      <c r="D24" s="218"/>
      <c r="E24" s="219"/>
      <c r="F24" s="220"/>
      <c r="G24" s="221">
        <v>0</v>
      </c>
      <c r="H24" s="222"/>
      <c r="I24" s="223">
        <f t="shared" si="0"/>
        <v>0</v>
      </c>
      <c r="BA24" s="1">
        <v>1</v>
      </c>
    </row>
    <row r="25" spans="1:53" x14ac:dyDescent="0.2">
      <c r="A25" s="156" t="s">
        <v>403</v>
      </c>
      <c r="B25" s="147"/>
      <c r="C25" s="147"/>
      <c r="D25" s="218"/>
      <c r="E25" s="219"/>
      <c r="F25" s="220"/>
      <c r="G25" s="221">
        <v>0</v>
      </c>
      <c r="H25" s="222"/>
      <c r="I25" s="223">
        <f t="shared" si="0"/>
        <v>0</v>
      </c>
      <c r="BA25" s="1">
        <v>2</v>
      </c>
    </row>
    <row r="26" spans="1:53" x14ac:dyDescent="0.2">
      <c r="A26" s="156" t="s">
        <v>404</v>
      </c>
      <c r="B26" s="147"/>
      <c r="C26" s="147"/>
      <c r="D26" s="218"/>
      <c r="E26" s="219"/>
      <c r="F26" s="220"/>
      <c r="G26" s="221">
        <v>0</v>
      </c>
      <c r="H26" s="222"/>
      <c r="I26" s="223">
        <f t="shared" si="0"/>
        <v>0</v>
      </c>
      <c r="BA26" s="1">
        <v>2</v>
      </c>
    </row>
    <row r="27" spans="1:53" ht="13.5" thickBot="1" x14ac:dyDescent="0.25">
      <c r="A27" s="224"/>
      <c r="B27" s="225" t="s">
        <v>84</v>
      </c>
      <c r="C27" s="226"/>
      <c r="D27" s="227"/>
      <c r="E27" s="228"/>
      <c r="F27" s="229"/>
      <c r="G27" s="229"/>
      <c r="H27" s="326">
        <f>SUM(I19:I26)</f>
        <v>0</v>
      </c>
      <c r="I27" s="327"/>
    </row>
    <row r="29" spans="1:53" x14ac:dyDescent="0.2">
      <c r="B29" s="14"/>
      <c r="F29" s="230"/>
      <c r="G29" s="231"/>
      <c r="H29" s="231"/>
      <c r="I29" s="46"/>
    </row>
    <row r="30" spans="1:53" x14ac:dyDescent="0.2">
      <c r="F30" s="230"/>
      <c r="G30" s="231"/>
      <c r="H30" s="231"/>
      <c r="I30" s="46"/>
    </row>
    <row r="31" spans="1:53" x14ac:dyDescent="0.2">
      <c r="F31" s="230"/>
      <c r="G31" s="231"/>
      <c r="H31" s="231"/>
      <c r="I31" s="46"/>
    </row>
    <row r="32" spans="1:53" x14ac:dyDescent="0.2">
      <c r="F32" s="230"/>
      <c r="G32" s="231"/>
      <c r="H32" s="231"/>
      <c r="I32" s="46"/>
    </row>
    <row r="33" spans="6:9" x14ac:dyDescent="0.2">
      <c r="F33" s="230"/>
      <c r="G33" s="231"/>
      <c r="H33" s="231"/>
      <c r="I33" s="46"/>
    </row>
    <row r="34" spans="6:9" x14ac:dyDescent="0.2">
      <c r="F34" s="230"/>
      <c r="G34" s="231"/>
      <c r="H34" s="231"/>
      <c r="I34" s="46"/>
    </row>
    <row r="35" spans="6:9" x14ac:dyDescent="0.2">
      <c r="F35" s="230"/>
      <c r="G35" s="231"/>
      <c r="H35" s="231"/>
      <c r="I35" s="46"/>
    </row>
    <row r="36" spans="6:9" x14ac:dyDescent="0.2">
      <c r="F36" s="230"/>
      <c r="G36" s="231"/>
      <c r="H36" s="231"/>
      <c r="I36" s="46"/>
    </row>
    <row r="37" spans="6:9" x14ac:dyDescent="0.2">
      <c r="F37" s="230"/>
      <c r="G37" s="231"/>
      <c r="H37" s="231"/>
      <c r="I37" s="46"/>
    </row>
    <row r="38" spans="6:9" x14ac:dyDescent="0.2">
      <c r="F38" s="230"/>
      <c r="G38" s="231"/>
      <c r="H38" s="231"/>
      <c r="I38" s="46"/>
    </row>
    <row r="39" spans="6:9" x14ac:dyDescent="0.2">
      <c r="F39" s="230"/>
      <c r="G39" s="231"/>
      <c r="H39" s="231"/>
      <c r="I39" s="46"/>
    </row>
    <row r="40" spans="6:9" x14ac:dyDescent="0.2">
      <c r="F40" s="230"/>
      <c r="G40" s="231"/>
      <c r="H40" s="231"/>
      <c r="I40" s="46"/>
    </row>
    <row r="41" spans="6:9" x14ac:dyDescent="0.2">
      <c r="F41" s="230"/>
      <c r="G41" s="231"/>
      <c r="H41" s="231"/>
      <c r="I41" s="46"/>
    </row>
    <row r="42" spans="6:9" x14ac:dyDescent="0.2">
      <c r="F42" s="230"/>
      <c r="G42" s="231"/>
      <c r="H42" s="231"/>
      <c r="I42" s="46"/>
    </row>
    <row r="43" spans="6:9" x14ac:dyDescent="0.2">
      <c r="F43" s="230"/>
      <c r="G43" s="231"/>
      <c r="H43" s="231"/>
      <c r="I43" s="46"/>
    </row>
    <row r="44" spans="6:9" x14ac:dyDescent="0.2">
      <c r="F44" s="230"/>
      <c r="G44" s="231"/>
      <c r="H44" s="231"/>
      <c r="I44" s="46"/>
    </row>
    <row r="45" spans="6:9" x14ac:dyDescent="0.2">
      <c r="F45" s="230"/>
      <c r="G45" s="231"/>
      <c r="H45" s="231"/>
      <c r="I45" s="46"/>
    </row>
    <row r="46" spans="6:9" x14ac:dyDescent="0.2">
      <c r="F46" s="230"/>
      <c r="G46" s="231"/>
      <c r="H46" s="231"/>
      <c r="I46" s="46"/>
    </row>
    <row r="47" spans="6:9" x14ac:dyDescent="0.2">
      <c r="F47" s="230"/>
      <c r="G47" s="231"/>
      <c r="H47" s="231"/>
      <c r="I47" s="46"/>
    </row>
    <row r="48" spans="6:9" x14ac:dyDescent="0.2">
      <c r="F48" s="230"/>
      <c r="G48" s="231"/>
      <c r="H48" s="231"/>
      <c r="I48" s="46"/>
    </row>
    <row r="49" spans="6:9" x14ac:dyDescent="0.2">
      <c r="F49" s="230"/>
      <c r="G49" s="231"/>
      <c r="H49" s="231"/>
      <c r="I49" s="46"/>
    </row>
    <row r="50" spans="6:9" x14ac:dyDescent="0.2">
      <c r="F50" s="230"/>
      <c r="G50" s="231"/>
      <c r="H50" s="231"/>
      <c r="I50" s="46"/>
    </row>
    <row r="51" spans="6:9" x14ac:dyDescent="0.2">
      <c r="F51" s="230"/>
      <c r="G51" s="231"/>
      <c r="H51" s="231"/>
      <c r="I51" s="46"/>
    </row>
    <row r="52" spans="6:9" x14ac:dyDescent="0.2">
      <c r="F52" s="230"/>
      <c r="G52" s="231"/>
      <c r="H52" s="231"/>
      <c r="I52" s="46"/>
    </row>
    <row r="53" spans="6:9" x14ac:dyDescent="0.2">
      <c r="F53" s="230"/>
      <c r="G53" s="231"/>
      <c r="H53" s="231"/>
      <c r="I53" s="46"/>
    </row>
    <row r="54" spans="6:9" x14ac:dyDescent="0.2">
      <c r="F54" s="230"/>
      <c r="G54" s="231"/>
      <c r="H54" s="231"/>
      <c r="I54" s="46"/>
    </row>
    <row r="55" spans="6:9" x14ac:dyDescent="0.2">
      <c r="F55" s="230"/>
      <c r="G55" s="231"/>
      <c r="H55" s="231"/>
      <c r="I55" s="46"/>
    </row>
    <row r="56" spans="6:9" x14ac:dyDescent="0.2">
      <c r="F56" s="230"/>
      <c r="G56" s="231"/>
      <c r="H56" s="231"/>
      <c r="I56" s="46"/>
    </row>
    <row r="57" spans="6:9" x14ac:dyDescent="0.2">
      <c r="F57" s="230"/>
      <c r="G57" s="231"/>
      <c r="H57" s="231"/>
      <c r="I57" s="46"/>
    </row>
    <row r="58" spans="6:9" x14ac:dyDescent="0.2">
      <c r="F58" s="230"/>
      <c r="G58" s="231"/>
      <c r="H58" s="231"/>
      <c r="I58" s="46"/>
    </row>
    <row r="59" spans="6:9" x14ac:dyDescent="0.2">
      <c r="F59" s="230"/>
      <c r="G59" s="231"/>
      <c r="H59" s="231"/>
      <c r="I59" s="46"/>
    </row>
    <row r="60" spans="6:9" x14ac:dyDescent="0.2">
      <c r="F60" s="230"/>
      <c r="G60" s="231"/>
      <c r="H60" s="231"/>
      <c r="I60" s="46"/>
    </row>
    <row r="61" spans="6:9" x14ac:dyDescent="0.2">
      <c r="F61" s="230"/>
      <c r="G61" s="231"/>
      <c r="H61" s="231"/>
      <c r="I61" s="46"/>
    </row>
    <row r="62" spans="6:9" x14ac:dyDescent="0.2">
      <c r="F62" s="230"/>
      <c r="G62" s="231"/>
      <c r="H62" s="231"/>
      <c r="I62" s="46"/>
    </row>
    <row r="63" spans="6:9" x14ac:dyDescent="0.2">
      <c r="F63" s="230"/>
      <c r="G63" s="231"/>
      <c r="H63" s="231"/>
      <c r="I63" s="46"/>
    </row>
    <row r="64" spans="6:9" x14ac:dyDescent="0.2">
      <c r="F64" s="230"/>
      <c r="G64" s="231"/>
      <c r="H64" s="231"/>
      <c r="I64" s="46"/>
    </row>
    <row r="65" spans="6:9" x14ac:dyDescent="0.2">
      <c r="F65" s="230"/>
      <c r="G65" s="231"/>
      <c r="H65" s="231"/>
      <c r="I65" s="46"/>
    </row>
    <row r="66" spans="6:9" x14ac:dyDescent="0.2">
      <c r="F66" s="230"/>
      <c r="G66" s="231"/>
      <c r="H66" s="231"/>
      <c r="I66" s="46"/>
    </row>
    <row r="67" spans="6:9" x14ac:dyDescent="0.2">
      <c r="F67" s="230"/>
      <c r="G67" s="231"/>
      <c r="H67" s="231"/>
      <c r="I67" s="46"/>
    </row>
    <row r="68" spans="6:9" x14ac:dyDescent="0.2">
      <c r="F68" s="230"/>
      <c r="G68" s="231"/>
      <c r="H68" s="231"/>
      <c r="I68" s="46"/>
    </row>
    <row r="69" spans="6:9" x14ac:dyDescent="0.2">
      <c r="F69" s="230"/>
      <c r="G69" s="231"/>
      <c r="H69" s="231"/>
      <c r="I69" s="46"/>
    </row>
    <row r="70" spans="6:9" x14ac:dyDescent="0.2">
      <c r="F70" s="230"/>
      <c r="G70" s="231"/>
      <c r="H70" s="231"/>
      <c r="I70" s="46"/>
    </row>
    <row r="71" spans="6:9" x14ac:dyDescent="0.2">
      <c r="F71" s="230"/>
      <c r="G71" s="231"/>
      <c r="H71" s="231"/>
      <c r="I71" s="46"/>
    </row>
    <row r="72" spans="6:9" x14ac:dyDescent="0.2">
      <c r="F72" s="230"/>
      <c r="G72" s="231"/>
      <c r="H72" s="231"/>
      <c r="I72" s="46"/>
    </row>
    <row r="73" spans="6:9" x14ac:dyDescent="0.2">
      <c r="F73" s="230"/>
      <c r="G73" s="231"/>
      <c r="H73" s="231"/>
      <c r="I73" s="46"/>
    </row>
    <row r="74" spans="6:9" x14ac:dyDescent="0.2">
      <c r="F74" s="230"/>
      <c r="G74" s="231"/>
      <c r="H74" s="231"/>
      <c r="I74" s="46"/>
    </row>
    <row r="75" spans="6:9" x14ac:dyDescent="0.2">
      <c r="F75" s="230"/>
      <c r="G75" s="231"/>
      <c r="H75" s="231"/>
      <c r="I75" s="46"/>
    </row>
    <row r="76" spans="6:9" x14ac:dyDescent="0.2">
      <c r="F76" s="230"/>
      <c r="G76" s="231"/>
      <c r="H76" s="231"/>
      <c r="I76" s="46"/>
    </row>
    <row r="77" spans="6:9" x14ac:dyDescent="0.2">
      <c r="F77" s="230"/>
      <c r="G77" s="231"/>
      <c r="H77" s="231"/>
      <c r="I77" s="46"/>
    </row>
    <row r="78" spans="6:9" x14ac:dyDescent="0.2">
      <c r="F78" s="230"/>
      <c r="G78" s="231"/>
      <c r="H78" s="231"/>
      <c r="I78" s="46"/>
    </row>
  </sheetData>
  <mergeCells count="4">
    <mergeCell ref="A1:B1"/>
    <mergeCell ref="A2:B2"/>
    <mergeCell ref="G2:I2"/>
    <mergeCell ref="H27:I27"/>
  </mergeCells>
  <pageMargins left="0.90551181102362199" right="0.31496062992125984" top="0.94488188976377951" bottom="0.94488188976377951" header="0.31496062992125984" footer="0.31496062992125984"/>
  <pageSetup paperSize="9" scale="95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27BF8-7084-4B80-85C8-8888D6C0B131}">
  <sheetPr codeName="List6"/>
  <dimension ref="A1:CB248"/>
  <sheetViews>
    <sheetView showGridLines="0" showZeros="0" zoomScaleNormal="100" zoomScaleSheetLayoutView="100" workbookViewId="0">
      <selection activeCell="J1" sqref="J1:J1048576 K1:K1048576"/>
    </sheetView>
  </sheetViews>
  <sheetFormatPr defaultRowHeight="12.75" x14ac:dyDescent="0.2"/>
  <cols>
    <col min="1" max="1" width="4.42578125" style="232" customWidth="1"/>
    <col min="2" max="2" width="11.5703125" style="232" customWidth="1"/>
    <col min="3" max="3" width="40.42578125" style="232" customWidth="1"/>
    <col min="4" max="4" width="5.5703125" style="232" customWidth="1"/>
    <col min="5" max="5" width="8.5703125" style="242" customWidth="1"/>
    <col min="6" max="6" width="9.85546875" style="232" customWidth="1"/>
    <col min="7" max="7" width="13.85546875" style="232" customWidth="1"/>
    <col min="8" max="8" width="11.7109375" style="232" hidden="1" customWidth="1"/>
    <col min="9" max="9" width="11.5703125" style="232" hidden="1" customWidth="1"/>
    <col min="10" max="10" width="11" style="232" hidden="1" customWidth="1"/>
    <col min="11" max="11" width="10.42578125" style="232" hidden="1" customWidth="1"/>
    <col min="12" max="12" width="75.42578125" style="232" customWidth="1"/>
    <col min="13" max="13" width="45.28515625" style="232" customWidth="1"/>
    <col min="14" max="256" width="9.140625" style="232"/>
    <col min="257" max="257" width="4.42578125" style="232" customWidth="1"/>
    <col min="258" max="258" width="11.5703125" style="232" customWidth="1"/>
    <col min="259" max="259" width="40.42578125" style="232" customWidth="1"/>
    <col min="260" max="260" width="5.5703125" style="232" customWidth="1"/>
    <col min="261" max="261" width="8.5703125" style="232" customWidth="1"/>
    <col min="262" max="262" width="9.85546875" style="232" customWidth="1"/>
    <col min="263" max="263" width="13.85546875" style="232" customWidth="1"/>
    <col min="264" max="264" width="11.7109375" style="232" customWidth="1"/>
    <col min="265" max="265" width="11.5703125" style="232" customWidth="1"/>
    <col min="266" max="266" width="11" style="232" customWidth="1"/>
    <col min="267" max="267" width="10.42578125" style="232" customWidth="1"/>
    <col min="268" max="268" width="75.42578125" style="232" customWidth="1"/>
    <col min="269" max="269" width="45.28515625" style="232" customWidth="1"/>
    <col min="270" max="512" width="9.140625" style="232"/>
    <col min="513" max="513" width="4.42578125" style="232" customWidth="1"/>
    <col min="514" max="514" width="11.5703125" style="232" customWidth="1"/>
    <col min="515" max="515" width="40.42578125" style="232" customWidth="1"/>
    <col min="516" max="516" width="5.5703125" style="232" customWidth="1"/>
    <col min="517" max="517" width="8.5703125" style="232" customWidth="1"/>
    <col min="518" max="518" width="9.85546875" style="232" customWidth="1"/>
    <col min="519" max="519" width="13.85546875" style="232" customWidth="1"/>
    <col min="520" max="520" width="11.7109375" style="232" customWidth="1"/>
    <col min="521" max="521" width="11.5703125" style="232" customWidth="1"/>
    <col min="522" max="522" width="11" style="232" customWidth="1"/>
    <col min="523" max="523" width="10.42578125" style="232" customWidth="1"/>
    <col min="524" max="524" width="75.42578125" style="232" customWidth="1"/>
    <col min="525" max="525" width="45.28515625" style="232" customWidth="1"/>
    <col min="526" max="768" width="9.140625" style="232"/>
    <col min="769" max="769" width="4.42578125" style="232" customWidth="1"/>
    <col min="770" max="770" width="11.5703125" style="232" customWidth="1"/>
    <col min="771" max="771" width="40.42578125" style="232" customWidth="1"/>
    <col min="772" max="772" width="5.5703125" style="232" customWidth="1"/>
    <col min="773" max="773" width="8.5703125" style="232" customWidth="1"/>
    <col min="774" max="774" width="9.85546875" style="232" customWidth="1"/>
    <col min="775" max="775" width="13.85546875" style="232" customWidth="1"/>
    <col min="776" max="776" width="11.7109375" style="232" customWidth="1"/>
    <col min="777" max="777" width="11.5703125" style="232" customWidth="1"/>
    <col min="778" max="778" width="11" style="232" customWidth="1"/>
    <col min="779" max="779" width="10.42578125" style="232" customWidth="1"/>
    <col min="780" max="780" width="75.42578125" style="232" customWidth="1"/>
    <col min="781" max="781" width="45.28515625" style="232" customWidth="1"/>
    <col min="782" max="1024" width="9.140625" style="232"/>
    <col min="1025" max="1025" width="4.42578125" style="232" customWidth="1"/>
    <col min="1026" max="1026" width="11.5703125" style="232" customWidth="1"/>
    <col min="1027" max="1027" width="40.42578125" style="232" customWidth="1"/>
    <col min="1028" max="1028" width="5.5703125" style="232" customWidth="1"/>
    <col min="1029" max="1029" width="8.5703125" style="232" customWidth="1"/>
    <col min="1030" max="1030" width="9.85546875" style="232" customWidth="1"/>
    <col min="1031" max="1031" width="13.85546875" style="232" customWidth="1"/>
    <col min="1032" max="1032" width="11.7109375" style="232" customWidth="1"/>
    <col min="1033" max="1033" width="11.5703125" style="232" customWidth="1"/>
    <col min="1034" max="1034" width="11" style="232" customWidth="1"/>
    <col min="1035" max="1035" width="10.42578125" style="232" customWidth="1"/>
    <col min="1036" max="1036" width="75.42578125" style="232" customWidth="1"/>
    <col min="1037" max="1037" width="45.28515625" style="232" customWidth="1"/>
    <col min="1038" max="1280" width="9.140625" style="232"/>
    <col min="1281" max="1281" width="4.42578125" style="232" customWidth="1"/>
    <col min="1282" max="1282" width="11.5703125" style="232" customWidth="1"/>
    <col min="1283" max="1283" width="40.42578125" style="232" customWidth="1"/>
    <col min="1284" max="1284" width="5.5703125" style="232" customWidth="1"/>
    <col min="1285" max="1285" width="8.5703125" style="232" customWidth="1"/>
    <col min="1286" max="1286" width="9.85546875" style="232" customWidth="1"/>
    <col min="1287" max="1287" width="13.85546875" style="232" customWidth="1"/>
    <col min="1288" max="1288" width="11.7109375" style="232" customWidth="1"/>
    <col min="1289" max="1289" width="11.5703125" style="232" customWidth="1"/>
    <col min="1290" max="1290" width="11" style="232" customWidth="1"/>
    <col min="1291" max="1291" width="10.42578125" style="232" customWidth="1"/>
    <col min="1292" max="1292" width="75.42578125" style="232" customWidth="1"/>
    <col min="1293" max="1293" width="45.28515625" style="232" customWidth="1"/>
    <col min="1294" max="1536" width="9.140625" style="232"/>
    <col min="1537" max="1537" width="4.42578125" style="232" customWidth="1"/>
    <col min="1538" max="1538" width="11.5703125" style="232" customWidth="1"/>
    <col min="1539" max="1539" width="40.42578125" style="232" customWidth="1"/>
    <col min="1540" max="1540" width="5.5703125" style="232" customWidth="1"/>
    <col min="1541" max="1541" width="8.5703125" style="232" customWidth="1"/>
    <col min="1542" max="1542" width="9.85546875" style="232" customWidth="1"/>
    <col min="1543" max="1543" width="13.85546875" style="232" customWidth="1"/>
    <col min="1544" max="1544" width="11.7109375" style="232" customWidth="1"/>
    <col min="1545" max="1545" width="11.5703125" style="232" customWidth="1"/>
    <col min="1546" max="1546" width="11" style="232" customWidth="1"/>
    <col min="1547" max="1547" width="10.42578125" style="232" customWidth="1"/>
    <col min="1548" max="1548" width="75.42578125" style="232" customWidth="1"/>
    <col min="1549" max="1549" width="45.28515625" style="232" customWidth="1"/>
    <col min="1550" max="1792" width="9.140625" style="232"/>
    <col min="1793" max="1793" width="4.42578125" style="232" customWidth="1"/>
    <col min="1794" max="1794" width="11.5703125" style="232" customWidth="1"/>
    <col min="1795" max="1795" width="40.42578125" style="232" customWidth="1"/>
    <col min="1796" max="1796" width="5.5703125" style="232" customWidth="1"/>
    <col min="1797" max="1797" width="8.5703125" style="232" customWidth="1"/>
    <col min="1798" max="1798" width="9.85546875" style="232" customWidth="1"/>
    <col min="1799" max="1799" width="13.85546875" style="232" customWidth="1"/>
    <col min="1800" max="1800" width="11.7109375" style="232" customWidth="1"/>
    <col min="1801" max="1801" width="11.5703125" style="232" customWidth="1"/>
    <col min="1802" max="1802" width="11" style="232" customWidth="1"/>
    <col min="1803" max="1803" width="10.42578125" style="232" customWidth="1"/>
    <col min="1804" max="1804" width="75.42578125" style="232" customWidth="1"/>
    <col min="1805" max="1805" width="45.28515625" style="232" customWidth="1"/>
    <col min="1806" max="2048" width="9.140625" style="232"/>
    <col min="2049" max="2049" width="4.42578125" style="232" customWidth="1"/>
    <col min="2050" max="2050" width="11.5703125" style="232" customWidth="1"/>
    <col min="2051" max="2051" width="40.42578125" style="232" customWidth="1"/>
    <col min="2052" max="2052" width="5.5703125" style="232" customWidth="1"/>
    <col min="2053" max="2053" width="8.5703125" style="232" customWidth="1"/>
    <col min="2054" max="2054" width="9.85546875" style="232" customWidth="1"/>
    <col min="2055" max="2055" width="13.85546875" style="232" customWidth="1"/>
    <col min="2056" max="2056" width="11.7109375" style="232" customWidth="1"/>
    <col min="2057" max="2057" width="11.5703125" style="232" customWidth="1"/>
    <col min="2058" max="2058" width="11" style="232" customWidth="1"/>
    <col min="2059" max="2059" width="10.42578125" style="232" customWidth="1"/>
    <col min="2060" max="2060" width="75.42578125" style="232" customWidth="1"/>
    <col min="2061" max="2061" width="45.28515625" style="232" customWidth="1"/>
    <col min="2062" max="2304" width="9.140625" style="232"/>
    <col min="2305" max="2305" width="4.42578125" style="232" customWidth="1"/>
    <col min="2306" max="2306" width="11.5703125" style="232" customWidth="1"/>
    <col min="2307" max="2307" width="40.42578125" style="232" customWidth="1"/>
    <col min="2308" max="2308" width="5.5703125" style="232" customWidth="1"/>
    <col min="2309" max="2309" width="8.5703125" style="232" customWidth="1"/>
    <col min="2310" max="2310" width="9.85546875" style="232" customWidth="1"/>
    <col min="2311" max="2311" width="13.85546875" style="232" customWidth="1"/>
    <col min="2312" max="2312" width="11.7109375" style="232" customWidth="1"/>
    <col min="2313" max="2313" width="11.5703125" style="232" customWidth="1"/>
    <col min="2314" max="2314" width="11" style="232" customWidth="1"/>
    <col min="2315" max="2315" width="10.42578125" style="232" customWidth="1"/>
    <col min="2316" max="2316" width="75.42578125" style="232" customWidth="1"/>
    <col min="2317" max="2317" width="45.28515625" style="232" customWidth="1"/>
    <col min="2318" max="2560" width="9.140625" style="232"/>
    <col min="2561" max="2561" width="4.42578125" style="232" customWidth="1"/>
    <col min="2562" max="2562" width="11.5703125" style="232" customWidth="1"/>
    <col min="2563" max="2563" width="40.42578125" style="232" customWidth="1"/>
    <col min="2564" max="2564" width="5.5703125" style="232" customWidth="1"/>
    <col min="2565" max="2565" width="8.5703125" style="232" customWidth="1"/>
    <col min="2566" max="2566" width="9.85546875" style="232" customWidth="1"/>
    <col min="2567" max="2567" width="13.85546875" style="232" customWidth="1"/>
    <col min="2568" max="2568" width="11.7109375" style="232" customWidth="1"/>
    <col min="2569" max="2569" width="11.5703125" style="232" customWidth="1"/>
    <col min="2570" max="2570" width="11" style="232" customWidth="1"/>
    <col min="2571" max="2571" width="10.42578125" style="232" customWidth="1"/>
    <col min="2572" max="2572" width="75.42578125" style="232" customWidth="1"/>
    <col min="2573" max="2573" width="45.28515625" style="232" customWidth="1"/>
    <col min="2574" max="2816" width="9.140625" style="232"/>
    <col min="2817" max="2817" width="4.42578125" style="232" customWidth="1"/>
    <col min="2818" max="2818" width="11.5703125" style="232" customWidth="1"/>
    <col min="2819" max="2819" width="40.42578125" style="232" customWidth="1"/>
    <col min="2820" max="2820" width="5.5703125" style="232" customWidth="1"/>
    <col min="2821" max="2821" width="8.5703125" style="232" customWidth="1"/>
    <col min="2822" max="2822" width="9.85546875" style="232" customWidth="1"/>
    <col min="2823" max="2823" width="13.85546875" style="232" customWidth="1"/>
    <col min="2824" max="2824" width="11.7109375" style="232" customWidth="1"/>
    <col min="2825" max="2825" width="11.5703125" style="232" customWidth="1"/>
    <col min="2826" max="2826" width="11" style="232" customWidth="1"/>
    <col min="2827" max="2827" width="10.42578125" style="232" customWidth="1"/>
    <col min="2828" max="2828" width="75.42578125" style="232" customWidth="1"/>
    <col min="2829" max="2829" width="45.28515625" style="232" customWidth="1"/>
    <col min="2830" max="3072" width="9.140625" style="232"/>
    <col min="3073" max="3073" width="4.42578125" style="232" customWidth="1"/>
    <col min="3074" max="3074" width="11.5703125" style="232" customWidth="1"/>
    <col min="3075" max="3075" width="40.42578125" style="232" customWidth="1"/>
    <col min="3076" max="3076" width="5.5703125" style="232" customWidth="1"/>
    <col min="3077" max="3077" width="8.5703125" style="232" customWidth="1"/>
    <col min="3078" max="3078" width="9.85546875" style="232" customWidth="1"/>
    <col min="3079" max="3079" width="13.85546875" style="232" customWidth="1"/>
    <col min="3080" max="3080" width="11.7109375" style="232" customWidth="1"/>
    <col min="3081" max="3081" width="11.5703125" style="232" customWidth="1"/>
    <col min="3082" max="3082" width="11" style="232" customWidth="1"/>
    <col min="3083" max="3083" width="10.42578125" style="232" customWidth="1"/>
    <col min="3084" max="3084" width="75.42578125" style="232" customWidth="1"/>
    <col min="3085" max="3085" width="45.28515625" style="232" customWidth="1"/>
    <col min="3086" max="3328" width="9.140625" style="232"/>
    <col min="3329" max="3329" width="4.42578125" style="232" customWidth="1"/>
    <col min="3330" max="3330" width="11.5703125" style="232" customWidth="1"/>
    <col min="3331" max="3331" width="40.42578125" style="232" customWidth="1"/>
    <col min="3332" max="3332" width="5.5703125" style="232" customWidth="1"/>
    <col min="3333" max="3333" width="8.5703125" style="232" customWidth="1"/>
    <col min="3334" max="3334" width="9.85546875" style="232" customWidth="1"/>
    <col min="3335" max="3335" width="13.85546875" style="232" customWidth="1"/>
    <col min="3336" max="3336" width="11.7109375" style="232" customWidth="1"/>
    <col min="3337" max="3337" width="11.5703125" style="232" customWidth="1"/>
    <col min="3338" max="3338" width="11" style="232" customWidth="1"/>
    <col min="3339" max="3339" width="10.42578125" style="232" customWidth="1"/>
    <col min="3340" max="3340" width="75.42578125" style="232" customWidth="1"/>
    <col min="3341" max="3341" width="45.28515625" style="232" customWidth="1"/>
    <col min="3342" max="3584" width="9.140625" style="232"/>
    <col min="3585" max="3585" width="4.42578125" style="232" customWidth="1"/>
    <col min="3586" max="3586" width="11.5703125" style="232" customWidth="1"/>
    <col min="3587" max="3587" width="40.42578125" style="232" customWidth="1"/>
    <col min="3588" max="3588" width="5.5703125" style="232" customWidth="1"/>
    <col min="3589" max="3589" width="8.5703125" style="232" customWidth="1"/>
    <col min="3590" max="3590" width="9.85546875" style="232" customWidth="1"/>
    <col min="3591" max="3591" width="13.85546875" style="232" customWidth="1"/>
    <col min="3592" max="3592" width="11.7109375" style="232" customWidth="1"/>
    <col min="3593" max="3593" width="11.5703125" style="232" customWidth="1"/>
    <col min="3594" max="3594" width="11" style="232" customWidth="1"/>
    <col min="3595" max="3595" width="10.42578125" style="232" customWidth="1"/>
    <col min="3596" max="3596" width="75.42578125" style="232" customWidth="1"/>
    <col min="3597" max="3597" width="45.28515625" style="232" customWidth="1"/>
    <col min="3598" max="3840" width="9.140625" style="232"/>
    <col min="3841" max="3841" width="4.42578125" style="232" customWidth="1"/>
    <col min="3842" max="3842" width="11.5703125" style="232" customWidth="1"/>
    <col min="3843" max="3843" width="40.42578125" style="232" customWidth="1"/>
    <col min="3844" max="3844" width="5.5703125" style="232" customWidth="1"/>
    <col min="3845" max="3845" width="8.5703125" style="232" customWidth="1"/>
    <col min="3846" max="3846" width="9.85546875" style="232" customWidth="1"/>
    <col min="3847" max="3847" width="13.85546875" style="232" customWidth="1"/>
    <col min="3848" max="3848" width="11.7109375" style="232" customWidth="1"/>
    <col min="3849" max="3849" width="11.5703125" style="232" customWidth="1"/>
    <col min="3850" max="3850" width="11" style="232" customWidth="1"/>
    <col min="3851" max="3851" width="10.42578125" style="232" customWidth="1"/>
    <col min="3852" max="3852" width="75.42578125" style="232" customWidth="1"/>
    <col min="3853" max="3853" width="45.28515625" style="232" customWidth="1"/>
    <col min="3854" max="4096" width="9.140625" style="232"/>
    <col min="4097" max="4097" width="4.42578125" style="232" customWidth="1"/>
    <col min="4098" max="4098" width="11.5703125" style="232" customWidth="1"/>
    <col min="4099" max="4099" width="40.42578125" style="232" customWidth="1"/>
    <col min="4100" max="4100" width="5.5703125" style="232" customWidth="1"/>
    <col min="4101" max="4101" width="8.5703125" style="232" customWidth="1"/>
    <col min="4102" max="4102" width="9.85546875" style="232" customWidth="1"/>
    <col min="4103" max="4103" width="13.85546875" style="232" customWidth="1"/>
    <col min="4104" max="4104" width="11.7109375" style="232" customWidth="1"/>
    <col min="4105" max="4105" width="11.5703125" style="232" customWidth="1"/>
    <col min="4106" max="4106" width="11" style="232" customWidth="1"/>
    <col min="4107" max="4107" width="10.42578125" style="232" customWidth="1"/>
    <col min="4108" max="4108" width="75.42578125" style="232" customWidth="1"/>
    <col min="4109" max="4109" width="45.28515625" style="232" customWidth="1"/>
    <col min="4110" max="4352" width="9.140625" style="232"/>
    <col min="4353" max="4353" width="4.42578125" style="232" customWidth="1"/>
    <col min="4354" max="4354" width="11.5703125" style="232" customWidth="1"/>
    <col min="4355" max="4355" width="40.42578125" style="232" customWidth="1"/>
    <col min="4356" max="4356" width="5.5703125" style="232" customWidth="1"/>
    <col min="4357" max="4357" width="8.5703125" style="232" customWidth="1"/>
    <col min="4358" max="4358" width="9.85546875" style="232" customWidth="1"/>
    <col min="4359" max="4359" width="13.85546875" style="232" customWidth="1"/>
    <col min="4360" max="4360" width="11.7109375" style="232" customWidth="1"/>
    <col min="4361" max="4361" width="11.5703125" style="232" customWidth="1"/>
    <col min="4362" max="4362" width="11" style="232" customWidth="1"/>
    <col min="4363" max="4363" width="10.42578125" style="232" customWidth="1"/>
    <col min="4364" max="4364" width="75.42578125" style="232" customWidth="1"/>
    <col min="4365" max="4365" width="45.28515625" style="232" customWidth="1"/>
    <col min="4366" max="4608" width="9.140625" style="232"/>
    <col min="4609" max="4609" width="4.42578125" style="232" customWidth="1"/>
    <col min="4610" max="4610" width="11.5703125" style="232" customWidth="1"/>
    <col min="4611" max="4611" width="40.42578125" style="232" customWidth="1"/>
    <col min="4612" max="4612" width="5.5703125" style="232" customWidth="1"/>
    <col min="4613" max="4613" width="8.5703125" style="232" customWidth="1"/>
    <col min="4614" max="4614" width="9.85546875" style="232" customWidth="1"/>
    <col min="4615" max="4615" width="13.85546875" style="232" customWidth="1"/>
    <col min="4616" max="4616" width="11.7109375" style="232" customWidth="1"/>
    <col min="4617" max="4617" width="11.5703125" style="232" customWidth="1"/>
    <col min="4618" max="4618" width="11" style="232" customWidth="1"/>
    <col min="4619" max="4619" width="10.42578125" style="232" customWidth="1"/>
    <col min="4620" max="4620" width="75.42578125" style="232" customWidth="1"/>
    <col min="4621" max="4621" width="45.28515625" style="232" customWidth="1"/>
    <col min="4622" max="4864" width="9.140625" style="232"/>
    <col min="4865" max="4865" width="4.42578125" style="232" customWidth="1"/>
    <col min="4866" max="4866" width="11.5703125" style="232" customWidth="1"/>
    <col min="4867" max="4867" width="40.42578125" style="232" customWidth="1"/>
    <col min="4868" max="4868" width="5.5703125" style="232" customWidth="1"/>
    <col min="4869" max="4869" width="8.5703125" style="232" customWidth="1"/>
    <col min="4870" max="4870" width="9.85546875" style="232" customWidth="1"/>
    <col min="4871" max="4871" width="13.85546875" style="232" customWidth="1"/>
    <col min="4872" max="4872" width="11.7109375" style="232" customWidth="1"/>
    <col min="4873" max="4873" width="11.5703125" style="232" customWidth="1"/>
    <col min="4874" max="4874" width="11" style="232" customWidth="1"/>
    <col min="4875" max="4875" width="10.42578125" style="232" customWidth="1"/>
    <col min="4876" max="4876" width="75.42578125" style="232" customWidth="1"/>
    <col min="4877" max="4877" width="45.28515625" style="232" customWidth="1"/>
    <col min="4878" max="5120" width="9.140625" style="232"/>
    <col min="5121" max="5121" width="4.42578125" style="232" customWidth="1"/>
    <col min="5122" max="5122" width="11.5703125" style="232" customWidth="1"/>
    <col min="5123" max="5123" width="40.42578125" style="232" customWidth="1"/>
    <col min="5124" max="5124" width="5.5703125" style="232" customWidth="1"/>
    <col min="5125" max="5125" width="8.5703125" style="232" customWidth="1"/>
    <col min="5126" max="5126" width="9.85546875" style="232" customWidth="1"/>
    <col min="5127" max="5127" width="13.85546875" style="232" customWidth="1"/>
    <col min="5128" max="5128" width="11.7109375" style="232" customWidth="1"/>
    <col min="5129" max="5129" width="11.5703125" style="232" customWidth="1"/>
    <col min="5130" max="5130" width="11" style="232" customWidth="1"/>
    <col min="5131" max="5131" width="10.42578125" style="232" customWidth="1"/>
    <col min="5132" max="5132" width="75.42578125" style="232" customWidth="1"/>
    <col min="5133" max="5133" width="45.28515625" style="232" customWidth="1"/>
    <col min="5134" max="5376" width="9.140625" style="232"/>
    <col min="5377" max="5377" width="4.42578125" style="232" customWidth="1"/>
    <col min="5378" max="5378" width="11.5703125" style="232" customWidth="1"/>
    <col min="5379" max="5379" width="40.42578125" style="232" customWidth="1"/>
    <col min="5380" max="5380" width="5.5703125" style="232" customWidth="1"/>
    <col min="5381" max="5381" width="8.5703125" style="232" customWidth="1"/>
    <col min="5382" max="5382" width="9.85546875" style="232" customWidth="1"/>
    <col min="5383" max="5383" width="13.85546875" style="232" customWidth="1"/>
    <col min="5384" max="5384" width="11.7109375" style="232" customWidth="1"/>
    <col min="5385" max="5385" width="11.5703125" style="232" customWidth="1"/>
    <col min="5386" max="5386" width="11" style="232" customWidth="1"/>
    <col min="5387" max="5387" width="10.42578125" style="232" customWidth="1"/>
    <col min="5388" max="5388" width="75.42578125" style="232" customWidth="1"/>
    <col min="5389" max="5389" width="45.28515625" style="232" customWidth="1"/>
    <col min="5390" max="5632" width="9.140625" style="232"/>
    <col min="5633" max="5633" width="4.42578125" style="232" customWidth="1"/>
    <col min="5634" max="5634" width="11.5703125" style="232" customWidth="1"/>
    <col min="5635" max="5635" width="40.42578125" style="232" customWidth="1"/>
    <col min="5636" max="5636" width="5.5703125" style="232" customWidth="1"/>
    <col min="5637" max="5637" width="8.5703125" style="232" customWidth="1"/>
    <col min="5638" max="5638" width="9.85546875" style="232" customWidth="1"/>
    <col min="5639" max="5639" width="13.85546875" style="232" customWidth="1"/>
    <col min="5640" max="5640" width="11.7109375" style="232" customWidth="1"/>
    <col min="5641" max="5641" width="11.5703125" style="232" customWidth="1"/>
    <col min="5642" max="5642" width="11" style="232" customWidth="1"/>
    <col min="5643" max="5643" width="10.42578125" style="232" customWidth="1"/>
    <col min="5644" max="5644" width="75.42578125" style="232" customWidth="1"/>
    <col min="5645" max="5645" width="45.28515625" style="232" customWidth="1"/>
    <col min="5646" max="5888" width="9.140625" style="232"/>
    <col min="5889" max="5889" width="4.42578125" style="232" customWidth="1"/>
    <col min="5890" max="5890" width="11.5703125" style="232" customWidth="1"/>
    <col min="5891" max="5891" width="40.42578125" style="232" customWidth="1"/>
    <col min="5892" max="5892" width="5.5703125" style="232" customWidth="1"/>
    <col min="5893" max="5893" width="8.5703125" style="232" customWidth="1"/>
    <col min="5894" max="5894" width="9.85546875" style="232" customWidth="1"/>
    <col min="5895" max="5895" width="13.85546875" style="232" customWidth="1"/>
    <col min="5896" max="5896" width="11.7109375" style="232" customWidth="1"/>
    <col min="5897" max="5897" width="11.5703125" style="232" customWidth="1"/>
    <col min="5898" max="5898" width="11" style="232" customWidth="1"/>
    <col min="5899" max="5899" width="10.42578125" style="232" customWidth="1"/>
    <col min="5900" max="5900" width="75.42578125" style="232" customWidth="1"/>
    <col min="5901" max="5901" width="45.28515625" style="232" customWidth="1"/>
    <col min="5902" max="6144" width="9.140625" style="232"/>
    <col min="6145" max="6145" width="4.42578125" style="232" customWidth="1"/>
    <col min="6146" max="6146" width="11.5703125" style="232" customWidth="1"/>
    <col min="6147" max="6147" width="40.42578125" style="232" customWidth="1"/>
    <col min="6148" max="6148" width="5.5703125" style="232" customWidth="1"/>
    <col min="6149" max="6149" width="8.5703125" style="232" customWidth="1"/>
    <col min="6150" max="6150" width="9.85546875" style="232" customWidth="1"/>
    <col min="6151" max="6151" width="13.85546875" style="232" customWidth="1"/>
    <col min="6152" max="6152" width="11.7109375" style="232" customWidth="1"/>
    <col min="6153" max="6153" width="11.5703125" style="232" customWidth="1"/>
    <col min="6154" max="6154" width="11" style="232" customWidth="1"/>
    <col min="6155" max="6155" width="10.42578125" style="232" customWidth="1"/>
    <col min="6156" max="6156" width="75.42578125" style="232" customWidth="1"/>
    <col min="6157" max="6157" width="45.28515625" style="232" customWidth="1"/>
    <col min="6158" max="6400" width="9.140625" style="232"/>
    <col min="6401" max="6401" width="4.42578125" style="232" customWidth="1"/>
    <col min="6402" max="6402" width="11.5703125" style="232" customWidth="1"/>
    <col min="6403" max="6403" width="40.42578125" style="232" customWidth="1"/>
    <col min="6404" max="6404" width="5.5703125" style="232" customWidth="1"/>
    <col min="6405" max="6405" width="8.5703125" style="232" customWidth="1"/>
    <col min="6406" max="6406" width="9.85546875" style="232" customWidth="1"/>
    <col min="6407" max="6407" width="13.85546875" style="232" customWidth="1"/>
    <col min="6408" max="6408" width="11.7109375" style="232" customWidth="1"/>
    <col min="6409" max="6409" width="11.5703125" style="232" customWidth="1"/>
    <col min="6410" max="6410" width="11" style="232" customWidth="1"/>
    <col min="6411" max="6411" width="10.42578125" style="232" customWidth="1"/>
    <col min="6412" max="6412" width="75.42578125" style="232" customWidth="1"/>
    <col min="6413" max="6413" width="45.28515625" style="232" customWidth="1"/>
    <col min="6414" max="6656" width="9.140625" style="232"/>
    <col min="6657" max="6657" width="4.42578125" style="232" customWidth="1"/>
    <col min="6658" max="6658" width="11.5703125" style="232" customWidth="1"/>
    <col min="6659" max="6659" width="40.42578125" style="232" customWidth="1"/>
    <col min="6660" max="6660" width="5.5703125" style="232" customWidth="1"/>
    <col min="6661" max="6661" width="8.5703125" style="232" customWidth="1"/>
    <col min="6662" max="6662" width="9.85546875" style="232" customWidth="1"/>
    <col min="6663" max="6663" width="13.85546875" style="232" customWidth="1"/>
    <col min="6664" max="6664" width="11.7109375" style="232" customWidth="1"/>
    <col min="6665" max="6665" width="11.5703125" style="232" customWidth="1"/>
    <col min="6666" max="6666" width="11" style="232" customWidth="1"/>
    <col min="6667" max="6667" width="10.42578125" style="232" customWidth="1"/>
    <col min="6668" max="6668" width="75.42578125" style="232" customWidth="1"/>
    <col min="6669" max="6669" width="45.28515625" style="232" customWidth="1"/>
    <col min="6670" max="6912" width="9.140625" style="232"/>
    <col min="6913" max="6913" width="4.42578125" style="232" customWidth="1"/>
    <col min="6914" max="6914" width="11.5703125" style="232" customWidth="1"/>
    <col min="6915" max="6915" width="40.42578125" style="232" customWidth="1"/>
    <col min="6916" max="6916" width="5.5703125" style="232" customWidth="1"/>
    <col min="6917" max="6917" width="8.5703125" style="232" customWidth="1"/>
    <col min="6918" max="6918" width="9.85546875" style="232" customWidth="1"/>
    <col min="6919" max="6919" width="13.85546875" style="232" customWidth="1"/>
    <col min="6920" max="6920" width="11.7109375" style="232" customWidth="1"/>
    <col min="6921" max="6921" width="11.5703125" style="232" customWidth="1"/>
    <col min="6922" max="6922" width="11" style="232" customWidth="1"/>
    <col min="6923" max="6923" width="10.42578125" style="232" customWidth="1"/>
    <col min="6924" max="6924" width="75.42578125" style="232" customWidth="1"/>
    <col min="6925" max="6925" width="45.28515625" style="232" customWidth="1"/>
    <col min="6926" max="7168" width="9.140625" style="232"/>
    <col min="7169" max="7169" width="4.42578125" style="232" customWidth="1"/>
    <col min="7170" max="7170" width="11.5703125" style="232" customWidth="1"/>
    <col min="7171" max="7171" width="40.42578125" style="232" customWidth="1"/>
    <col min="7172" max="7172" width="5.5703125" style="232" customWidth="1"/>
    <col min="7173" max="7173" width="8.5703125" style="232" customWidth="1"/>
    <col min="7174" max="7174" width="9.85546875" style="232" customWidth="1"/>
    <col min="7175" max="7175" width="13.85546875" style="232" customWidth="1"/>
    <col min="7176" max="7176" width="11.7109375" style="232" customWidth="1"/>
    <col min="7177" max="7177" width="11.5703125" style="232" customWidth="1"/>
    <col min="7178" max="7178" width="11" style="232" customWidth="1"/>
    <col min="7179" max="7179" width="10.42578125" style="232" customWidth="1"/>
    <col min="7180" max="7180" width="75.42578125" style="232" customWidth="1"/>
    <col min="7181" max="7181" width="45.28515625" style="232" customWidth="1"/>
    <col min="7182" max="7424" width="9.140625" style="232"/>
    <col min="7425" max="7425" width="4.42578125" style="232" customWidth="1"/>
    <col min="7426" max="7426" width="11.5703125" style="232" customWidth="1"/>
    <col min="7427" max="7427" width="40.42578125" style="232" customWidth="1"/>
    <col min="7428" max="7428" width="5.5703125" style="232" customWidth="1"/>
    <col min="7429" max="7429" width="8.5703125" style="232" customWidth="1"/>
    <col min="7430" max="7430" width="9.85546875" style="232" customWidth="1"/>
    <col min="7431" max="7431" width="13.85546875" style="232" customWidth="1"/>
    <col min="7432" max="7432" width="11.7109375" style="232" customWidth="1"/>
    <col min="7433" max="7433" width="11.5703125" style="232" customWidth="1"/>
    <col min="7434" max="7434" width="11" style="232" customWidth="1"/>
    <col min="7435" max="7435" width="10.42578125" style="232" customWidth="1"/>
    <col min="7436" max="7436" width="75.42578125" style="232" customWidth="1"/>
    <col min="7437" max="7437" width="45.28515625" style="232" customWidth="1"/>
    <col min="7438" max="7680" width="9.140625" style="232"/>
    <col min="7681" max="7681" width="4.42578125" style="232" customWidth="1"/>
    <col min="7682" max="7682" width="11.5703125" style="232" customWidth="1"/>
    <col min="7683" max="7683" width="40.42578125" style="232" customWidth="1"/>
    <col min="7684" max="7684" width="5.5703125" style="232" customWidth="1"/>
    <col min="7685" max="7685" width="8.5703125" style="232" customWidth="1"/>
    <col min="7686" max="7686" width="9.85546875" style="232" customWidth="1"/>
    <col min="7687" max="7687" width="13.85546875" style="232" customWidth="1"/>
    <col min="7688" max="7688" width="11.7109375" style="232" customWidth="1"/>
    <col min="7689" max="7689" width="11.5703125" style="232" customWidth="1"/>
    <col min="7690" max="7690" width="11" style="232" customWidth="1"/>
    <col min="7691" max="7691" width="10.42578125" style="232" customWidth="1"/>
    <col min="7692" max="7692" width="75.42578125" style="232" customWidth="1"/>
    <col min="7693" max="7693" width="45.28515625" style="232" customWidth="1"/>
    <col min="7694" max="7936" width="9.140625" style="232"/>
    <col min="7937" max="7937" width="4.42578125" style="232" customWidth="1"/>
    <col min="7938" max="7938" width="11.5703125" style="232" customWidth="1"/>
    <col min="7939" max="7939" width="40.42578125" style="232" customWidth="1"/>
    <col min="7940" max="7940" width="5.5703125" style="232" customWidth="1"/>
    <col min="7941" max="7941" width="8.5703125" style="232" customWidth="1"/>
    <col min="7942" max="7942" width="9.85546875" style="232" customWidth="1"/>
    <col min="7943" max="7943" width="13.85546875" style="232" customWidth="1"/>
    <col min="7944" max="7944" width="11.7109375" style="232" customWidth="1"/>
    <col min="7945" max="7945" width="11.5703125" style="232" customWidth="1"/>
    <col min="7946" max="7946" width="11" style="232" customWidth="1"/>
    <col min="7947" max="7947" width="10.42578125" style="232" customWidth="1"/>
    <col min="7948" max="7948" width="75.42578125" style="232" customWidth="1"/>
    <col min="7949" max="7949" width="45.28515625" style="232" customWidth="1"/>
    <col min="7950" max="8192" width="9.140625" style="232"/>
    <col min="8193" max="8193" width="4.42578125" style="232" customWidth="1"/>
    <col min="8194" max="8194" width="11.5703125" style="232" customWidth="1"/>
    <col min="8195" max="8195" width="40.42578125" style="232" customWidth="1"/>
    <col min="8196" max="8196" width="5.5703125" style="232" customWidth="1"/>
    <col min="8197" max="8197" width="8.5703125" style="232" customWidth="1"/>
    <col min="8198" max="8198" width="9.85546875" style="232" customWidth="1"/>
    <col min="8199" max="8199" width="13.85546875" style="232" customWidth="1"/>
    <col min="8200" max="8200" width="11.7109375" style="232" customWidth="1"/>
    <col min="8201" max="8201" width="11.5703125" style="232" customWidth="1"/>
    <col min="8202" max="8202" width="11" style="232" customWidth="1"/>
    <col min="8203" max="8203" width="10.42578125" style="232" customWidth="1"/>
    <col min="8204" max="8204" width="75.42578125" style="232" customWidth="1"/>
    <col min="8205" max="8205" width="45.28515625" style="232" customWidth="1"/>
    <col min="8206" max="8448" width="9.140625" style="232"/>
    <col min="8449" max="8449" width="4.42578125" style="232" customWidth="1"/>
    <col min="8450" max="8450" width="11.5703125" style="232" customWidth="1"/>
    <col min="8451" max="8451" width="40.42578125" style="232" customWidth="1"/>
    <col min="8452" max="8452" width="5.5703125" style="232" customWidth="1"/>
    <col min="8453" max="8453" width="8.5703125" style="232" customWidth="1"/>
    <col min="8454" max="8454" width="9.85546875" style="232" customWidth="1"/>
    <col min="8455" max="8455" width="13.85546875" style="232" customWidth="1"/>
    <col min="8456" max="8456" width="11.7109375" style="232" customWidth="1"/>
    <col min="8457" max="8457" width="11.5703125" style="232" customWidth="1"/>
    <col min="8458" max="8458" width="11" style="232" customWidth="1"/>
    <col min="8459" max="8459" width="10.42578125" style="232" customWidth="1"/>
    <col min="8460" max="8460" width="75.42578125" style="232" customWidth="1"/>
    <col min="8461" max="8461" width="45.28515625" style="232" customWidth="1"/>
    <col min="8462" max="8704" width="9.140625" style="232"/>
    <col min="8705" max="8705" width="4.42578125" style="232" customWidth="1"/>
    <col min="8706" max="8706" width="11.5703125" style="232" customWidth="1"/>
    <col min="8707" max="8707" width="40.42578125" style="232" customWidth="1"/>
    <col min="8708" max="8708" width="5.5703125" style="232" customWidth="1"/>
    <col min="8709" max="8709" width="8.5703125" style="232" customWidth="1"/>
    <col min="8710" max="8710" width="9.85546875" style="232" customWidth="1"/>
    <col min="8711" max="8711" width="13.85546875" style="232" customWidth="1"/>
    <col min="8712" max="8712" width="11.7109375" style="232" customWidth="1"/>
    <col min="8713" max="8713" width="11.5703125" style="232" customWidth="1"/>
    <col min="8714" max="8714" width="11" style="232" customWidth="1"/>
    <col min="8715" max="8715" width="10.42578125" style="232" customWidth="1"/>
    <col min="8716" max="8716" width="75.42578125" style="232" customWidth="1"/>
    <col min="8717" max="8717" width="45.28515625" style="232" customWidth="1"/>
    <col min="8718" max="8960" width="9.140625" style="232"/>
    <col min="8961" max="8961" width="4.42578125" style="232" customWidth="1"/>
    <col min="8962" max="8962" width="11.5703125" style="232" customWidth="1"/>
    <col min="8963" max="8963" width="40.42578125" style="232" customWidth="1"/>
    <col min="8964" max="8964" width="5.5703125" style="232" customWidth="1"/>
    <col min="8965" max="8965" width="8.5703125" style="232" customWidth="1"/>
    <col min="8966" max="8966" width="9.85546875" style="232" customWidth="1"/>
    <col min="8967" max="8967" width="13.85546875" style="232" customWidth="1"/>
    <col min="8968" max="8968" width="11.7109375" style="232" customWidth="1"/>
    <col min="8969" max="8969" width="11.5703125" style="232" customWidth="1"/>
    <col min="8970" max="8970" width="11" style="232" customWidth="1"/>
    <col min="8971" max="8971" width="10.42578125" style="232" customWidth="1"/>
    <col min="8972" max="8972" width="75.42578125" style="232" customWidth="1"/>
    <col min="8973" max="8973" width="45.28515625" style="232" customWidth="1"/>
    <col min="8974" max="9216" width="9.140625" style="232"/>
    <col min="9217" max="9217" width="4.42578125" style="232" customWidth="1"/>
    <col min="9218" max="9218" width="11.5703125" style="232" customWidth="1"/>
    <col min="9219" max="9219" width="40.42578125" style="232" customWidth="1"/>
    <col min="9220" max="9220" width="5.5703125" style="232" customWidth="1"/>
    <col min="9221" max="9221" width="8.5703125" style="232" customWidth="1"/>
    <col min="9222" max="9222" width="9.85546875" style="232" customWidth="1"/>
    <col min="9223" max="9223" width="13.85546875" style="232" customWidth="1"/>
    <col min="9224" max="9224" width="11.7109375" style="232" customWidth="1"/>
    <col min="9225" max="9225" width="11.5703125" style="232" customWidth="1"/>
    <col min="9226" max="9226" width="11" style="232" customWidth="1"/>
    <col min="9227" max="9227" width="10.42578125" style="232" customWidth="1"/>
    <col min="9228" max="9228" width="75.42578125" style="232" customWidth="1"/>
    <col min="9229" max="9229" width="45.28515625" style="232" customWidth="1"/>
    <col min="9230" max="9472" width="9.140625" style="232"/>
    <col min="9473" max="9473" width="4.42578125" style="232" customWidth="1"/>
    <col min="9474" max="9474" width="11.5703125" style="232" customWidth="1"/>
    <col min="9475" max="9475" width="40.42578125" style="232" customWidth="1"/>
    <col min="9476" max="9476" width="5.5703125" style="232" customWidth="1"/>
    <col min="9477" max="9477" width="8.5703125" style="232" customWidth="1"/>
    <col min="9478" max="9478" width="9.85546875" style="232" customWidth="1"/>
    <col min="9479" max="9479" width="13.85546875" style="232" customWidth="1"/>
    <col min="9480" max="9480" width="11.7109375" style="232" customWidth="1"/>
    <col min="9481" max="9481" width="11.5703125" style="232" customWidth="1"/>
    <col min="9482" max="9482" width="11" style="232" customWidth="1"/>
    <col min="9483" max="9483" width="10.42578125" style="232" customWidth="1"/>
    <col min="9484" max="9484" width="75.42578125" style="232" customWidth="1"/>
    <col min="9485" max="9485" width="45.28515625" style="232" customWidth="1"/>
    <col min="9486" max="9728" width="9.140625" style="232"/>
    <col min="9729" max="9729" width="4.42578125" style="232" customWidth="1"/>
    <col min="9730" max="9730" width="11.5703125" style="232" customWidth="1"/>
    <col min="9731" max="9731" width="40.42578125" style="232" customWidth="1"/>
    <col min="9732" max="9732" width="5.5703125" style="232" customWidth="1"/>
    <col min="9733" max="9733" width="8.5703125" style="232" customWidth="1"/>
    <col min="9734" max="9734" width="9.85546875" style="232" customWidth="1"/>
    <col min="9735" max="9735" width="13.85546875" style="232" customWidth="1"/>
    <col min="9736" max="9736" width="11.7109375" style="232" customWidth="1"/>
    <col min="9737" max="9737" width="11.5703125" style="232" customWidth="1"/>
    <col min="9738" max="9738" width="11" style="232" customWidth="1"/>
    <col min="9739" max="9739" width="10.42578125" style="232" customWidth="1"/>
    <col min="9740" max="9740" width="75.42578125" style="232" customWidth="1"/>
    <col min="9741" max="9741" width="45.28515625" style="232" customWidth="1"/>
    <col min="9742" max="9984" width="9.140625" style="232"/>
    <col min="9985" max="9985" width="4.42578125" style="232" customWidth="1"/>
    <col min="9986" max="9986" width="11.5703125" style="232" customWidth="1"/>
    <col min="9987" max="9987" width="40.42578125" style="232" customWidth="1"/>
    <col min="9988" max="9988" width="5.5703125" style="232" customWidth="1"/>
    <col min="9989" max="9989" width="8.5703125" style="232" customWidth="1"/>
    <col min="9990" max="9990" width="9.85546875" style="232" customWidth="1"/>
    <col min="9991" max="9991" width="13.85546875" style="232" customWidth="1"/>
    <col min="9992" max="9992" width="11.7109375" style="232" customWidth="1"/>
    <col min="9993" max="9993" width="11.5703125" style="232" customWidth="1"/>
    <col min="9994" max="9994" width="11" style="232" customWidth="1"/>
    <col min="9995" max="9995" width="10.42578125" style="232" customWidth="1"/>
    <col min="9996" max="9996" width="75.42578125" style="232" customWidth="1"/>
    <col min="9997" max="9997" width="45.28515625" style="232" customWidth="1"/>
    <col min="9998" max="10240" width="9.140625" style="232"/>
    <col min="10241" max="10241" width="4.42578125" style="232" customWidth="1"/>
    <col min="10242" max="10242" width="11.5703125" style="232" customWidth="1"/>
    <col min="10243" max="10243" width="40.42578125" style="232" customWidth="1"/>
    <col min="10244" max="10244" width="5.5703125" style="232" customWidth="1"/>
    <col min="10245" max="10245" width="8.5703125" style="232" customWidth="1"/>
    <col min="10246" max="10246" width="9.85546875" style="232" customWidth="1"/>
    <col min="10247" max="10247" width="13.85546875" style="232" customWidth="1"/>
    <col min="10248" max="10248" width="11.7109375" style="232" customWidth="1"/>
    <col min="10249" max="10249" width="11.5703125" style="232" customWidth="1"/>
    <col min="10250" max="10250" width="11" style="232" customWidth="1"/>
    <col min="10251" max="10251" width="10.42578125" style="232" customWidth="1"/>
    <col min="10252" max="10252" width="75.42578125" style="232" customWidth="1"/>
    <col min="10253" max="10253" width="45.28515625" style="232" customWidth="1"/>
    <col min="10254" max="10496" width="9.140625" style="232"/>
    <col min="10497" max="10497" width="4.42578125" style="232" customWidth="1"/>
    <col min="10498" max="10498" width="11.5703125" style="232" customWidth="1"/>
    <col min="10499" max="10499" width="40.42578125" style="232" customWidth="1"/>
    <col min="10500" max="10500" width="5.5703125" style="232" customWidth="1"/>
    <col min="10501" max="10501" width="8.5703125" style="232" customWidth="1"/>
    <col min="10502" max="10502" width="9.85546875" style="232" customWidth="1"/>
    <col min="10503" max="10503" width="13.85546875" style="232" customWidth="1"/>
    <col min="10504" max="10504" width="11.7109375" style="232" customWidth="1"/>
    <col min="10505" max="10505" width="11.5703125" style="232" customWidth="1"/>
    <col min="10506" max="10506" width="11" style="232" customWidth="1"/>
    <col min="10507" max="10507" width="10.42578125" style="232" customWidth="1"/>
    <col min="10508" max="10508" width="75.42578125" style="232" customWidth="1"/>
    <col min="10509" max="10509" width="45.28515625" style="232" customWidth="1"/>
    <col min="10510" max="10752" width="9.140625" style="232"/>
    <col min="10753" max="10753" width="4.42578125" style="232" customWidth="1"/>
    <col min="10754" max="10754" width="11.5703125" style="232" customWidth="1"/>
    <col min="10755" max="10755" width="40.42578125" style="232" customWidth="1"/>
    <col min="10756" max="10756" width="5.5703125" style="232" customWidth="1"/>
    <col min="10757" max="10757" width="8.5703125" style="232" customWidth="1"/>
    <col min="10758" max="10758" width="9.85546875" style="232" customWidth="1"/>
    <col min="10759" max="10759" width="13.85546875" style="232" customWidth="1"/>
    <col min="10760" max="10760" width="11.7109375" style="232" customWidth="1"/>
    <col min="10761" max="10761" width="11.5703125" style="232" customWidth="1"/>
    <col min="10762" max="10762" width="11" style="232" customWidth="1"/>
    <col min="10763" max="10763" width="10.42578125" style="232" customWidth="1"/>
    <col min="10764" max="10764" width="75.42578125" style="232" customWidth="1"/>
    <col min="10765" max="10765" width="45.28515625" style="232" customWidth="1"/>
    <col min="10766" max="11008" width="9.140625" style="232"/>
    <col min="11009" max="11009" width="4.42578125" style="232" customWidth="1"/>
    <col min="11010" max="11010" width="11.5703125" style="232" customWidth="1"/>
    <col min="11011" max="11011" width="40.42578125" style="232" customWidth="1"/>
    <col min="11012" max="11012" width="5.5703125" style="232" customWidth="1"/>
    <col min="11013" max="11013" width="8.5703125" style="232" customWidth="1"/>
    <col min="11014" max="11014" width="9.85546875" style="232" customWidth="1"/>
    <col min="11015" max="11015" width="13.85546875" style="232" customWidth="1"/>
    <col min="11016" max="11016" width="11.7109375" style="232" customWidth="1"/>
    <col min="11017" max="11017" width="11.5703125" style="232" customWidth="1"/>
    <col min="11018" max="11018" width="11" style="232" customWidth="1"/>
    <col min="11019" max="11019" width="10.42578125" style="232" customWidth="1"/>
    <col min="11020" max="11020" width="75.42578125" style="232" customWidth="1"/>
    <col min="11021" max="11021" width="45.28515625" style="232" customWidth="1"/>
    <col min="11022" max="11264" width="9.140625" style="232"/>
    <col min="11265" max="11265" width="4.42578125" style="232" customWidth="1"/>
    <col min="11266" max="11266" width="11.5703125" style="232" customWidth="1"/>
    <col min="11267" max="11267" width="40.42578125" style="232" customWidth="1"/>
    <col min="11268" max="11268" width="5.5703125" style="232" customWidth="1"/>
    <col min="11269" max="11269" width="8.5703125" style="232" customWidth="1"/>
    <col min="11270" max="11270" width="9.85546875" style="232" customWidth="1"/>
    <col min="11271" max="11271" width="13.85546875" style="232" customWidth="1"/>
    <col min="11272" max="11272" width="11.7109375" style="232" customWidth="1"/>
    <col min="11273" max="11273" width="11.5703125" style="232" customWidth="1"/>
    <col min="11274" max="11274" width="11" style="232" customWidth="1"/>
    <col min="11275" max="11275" width="10.42578125" style="232" customWidth="1"/>
    <col min="11276" max="11276" width="75.42578125" style="232" customWidth="1"/>
    <col min="11277" max="11277" width="45.28515625" style="232" customWidth="1"/>
    <col min="11278" max="11520" width="9.140625" style="232"/>
    <col min="11521" max="11521" width="4.42578125" style="232" customWidth="1"/>
    <col min="11522" max="11522" width="11.5703125" style="232" customWidth="1"/>
    <col min="11523" max="11523" width="40.42578125" style="232" customWidth="1"/>
    <col min="11524" max="11524" width="5.5703125" style="232" customWidth="1"/>
    <col min="11525" max="11525" width="8.5703125" style="232" customWidth="1"/>
    <col min="11526" max="11526" width="9.85546875" style="232" customWidth="1"/>
    <col min="11527" max="11527" width="13.85546875" style="232" customWidth="1"/>
    <col min="11528" max="11528" width="11.7109375" style="232" customWidth="1"/>
    <col min="11529" max="11529" width="11.5703125" style="232" customWidth="1"/>
    <col min="11530" max="11530" width="11" style="232" customWidth="1"/>
    <col min="11531" max="11531" width="10.42578125" style="232" customWidth="1"/>
    <col min="11532" max="11532" width="75.42578125" style="232" customWidth="1"/>
    <col min="11533" max="11533" width="45.28515625" style="232" customWidth="1"/>
    <col min="11534" max="11776" width="9.140625" style="232"/>
    <col min="11777" max="11777" width="4.42578125" style="232" customWidth="1"/>
    <col min="11778" max="11778" width="11.5703125" style="232" customWidth="1"/>
    <col min="11779" max="11779" width="40.42578125" style="232" customWidth="1"/>
    <col min="11780" max="11780" width="5.5703125" style="232" customWidth="1"/>
    <col min="11781" max="11781" width="8.5703125" style="232" customWidth="1"/>
    <col min="11782" max="11782" width="9.85546875" style="232" customWidth="1"/>
    <col min="11783" max="11783" width="13.85546875" style="232" customWidth="1"/>
    <col min="11784" max="11784" width="11.7109375" style="232" customWidth="1"/>
    <col min="11785" max="11785" width="11.5703125" style="232" customWidth="1"/>
    <col min="11786" max="11786" width="11" style="232" customWidth="1"/>
    <col min="11787" max="11787" width="10.42578125" style="232" customWidth="1"/>
    <col min="11788" max="11788" width="75.42578125" style="232" customWidth="1"/>
    <col min="11789" max="11789" width="45.28515625" style="232" customWidth="1"/>
    <col min="11790" max="12032" width="9.140625" style="232"/>
    <col min="12033" max="12033" width="4.42578125" style="232" customWidth="1"/>
    <col min="12034" max="12034" width="11.5703125" style="232" customWidth="1"/>
    <col min="12035" max="12035" width="40.42578125" style="232" customWidth="1"/>
    <col min="12036" max="12036" width="5.5703125" style="232" customWidth="1"/>
    <col min="12037" max="12037" width="8.5703125" style="232" customWidth="1"/>
    <col min="12038" max="12038" width="9.85546875" style="232" customWidth="1"/>
    <col min="12039" max="12039" width="13.85546875" style="232" customWidth="1"/>
    <col min="12040" max="12040" width="11.7109375" style="232" customWidth="1"/>
    <col min="12041" max="12041" width="11.5703125" style="232" customWidth="1"/>
    <col min="12042" max="12042" width="11" style="232" customWidth="1"/>
    <col min="12043" max="12043" width="10.42578125" style="232" customWidth="1"/>
    <col min="12044" max="12044" width="75.42578125" style="232" customWidth="1"/>
    <col min="12045" max="12045" width="45.28515625" style="232" customWidth="1"/>
    <col min="12046" max="12288" width="9.140625" style="232"/>
    <col min="12289" max="12289" width="4.42578125" style="232" customWidth="1"/>
    <col min="12290" max="12290" width="11.5703125" style="232" customWidth="1"/>
    <col min="12291" max="12291" width="40.42578125" style="232" customWidth="1"/>
    <col min="12292" max="12292" width="5.5703125" style="232" customWidth="1"/>
    <col min="12293" max="12293" width="8.5703125" style="232" customWidth="1"/>
    <col min="12294" max="12294" width="9.85546875" style="232" customWidth="1"/>
    <col min="12295" max="12295" width="13.85546875" style="232" customWidth="1"/>
    <col min="12296" max="12296" width="11.7109375" style="232" customWidth="1"/>
    <col min="12297" max="12297" width="11.5703125" style="232" customWidth="1"/>
    <col min="12298" max="12298" width="11" style="232" customWidth="1"/>
    <col min="12299" max="12299" width="10.42578125" style="232" customWidth="1"/>
    <col min="12300" max="12300" width="75.42578125" style="232" customWidth="1"/>
    <col min="12301" max="12301" width="45.28515625" style="232" customWidth="1"/>
    <col min="12302" max="12544" width="9.140625" style="232"/>
    <col min="12545" max="12545" width="4.42578125" style="232" customWidth="1"/>
    <col min="12546" max="12546" width="11.5703125" style="232" customWidth="1"/>
    <col min="12547" max="12547" width="40.42578125" style="232" customWidth="1"/>
    <col min="12548" max="12548" width="5.5703125" style="232" customWidth="1"/>
    <col min="12549" max="12549" width="8.5703125" style="232" customWidth="1"/>
    <col min="12550" max="12550" width="9.85546875" style="232" customWidth="1"/>
    <col min="12551" max="12551" width="13.85546875" style="232" customWidth="1"/>
    <col min="12552" max="12552" width="11.7109375" style="232" customWidth="1"/>
    <col min="12553" max="12553" width="11.5703125" style="232" customWidth="1"/>
    <col min="12554" max="12554" width="11" style="232" customWidth="1"/>
    <col min="12555" max="12555" width="10.42578125" style="232" customWidth="1"/>
    <col min="12556" max="12556" width="75.42578125" style="232" customWidth="1"/>
    <col min="12557" max="12557" width="45.28515625" style="232" customWidth="1"/>
    <col min="12558" max="12800" width="9.140625" style="232"/>
    <col min="12801" max="12801" width="4.42578125" style="232" customWidth="1"/>
    <col min="12802" max="12802" width="11.5703125" style="232" customWidth="1"/>
    <col min="12803" max="12803" width="40.42578125" style="232" customWidth="1"/>
    <col min="12804" max="12804" width="5.5703125" style="232" customWidth="1"/>
    <col min="12805" max="12805" width="8.5703125" style="232" customWidth="1"/>
    <col min="12806" max="12806" width="9.85546875" style="232" customWidth="1"/>
    <col min="12807" max="12807" width="13.85546875" style="232" customWidth="1"/>
    <col min="12808" max="12808" width="11.7109375" style="232" customWidth="1"/>
    <col min="12809" max="12809" width="11.5703125" style="232" customWidth="1"/>
    <col min="12810" max="12810" width="11" style="232" customWidth="1"/>
    <col min="12811" max="12811" width="10.42578125" style="232" customWidth="1"/>
    <col min="12812" max="12812" width="75.42578125" style="232" customWidth="1"/>
    <col min="12813" max="12813" width="45.28515625" style="232" customWidth="1"/>
    <col min="12814" max="13056" width="9.140625" style="232"/>
    <col min="13057" max="13057" width="4.42578125" style="232" customWidth="1"/>
    <col min="13058" max="13058" width="11.5703125" style="232" customWidth="1"/>
    <col min="13059" max="13059" width="40.42578125" style="232" customWidth="1"/>
    <col min="13060" max="13060" width="5.5703125" style="232" customWidth="1"/>
    <col min="13061" max="13061" width="8.5703125" style="232" customWidth="1"/>
    <col min="13062" max="13062" width="9.85546875" style="232" customWidth="1"/>
    <col min="13063" max="13063" width="13.85546875" style="232" customWidth="1"/>
    <col min="13064" max="13064" width="11.7109375" style="232" customWidth="1"/>
    <col min="13065" max="13065" width="11.5703125" style="232" customWidth="1"/>
    <col min="13066" max="13066" width="11" style="232" customWidth="1"/>
    <col min="13067" max="13067" width="10.42578125" style="232" customWidth="1"/>
    <col min="13068" max="13068" width="75.42578125" style="232" customWidth="1"/>
    <col min="13069" max="13069" width="45.28515625" style="232" customWidth="1"/>
    <col min="13070" max="13312" width="9.140625" style="232"/>
    <col min="13313" max="13313" width="4.42578125" style="232" customWidth="1"/>
    <col min="13314" max="13314" width="11.5703125" style="232" customWidth="1"/>
    <col min="13315" max="13315" width="40.42578125" style="232" customWidth="1"/>
    <col min="13316" max="13316" width="5.5703125" style="232" customWidth="1"/>
    <col min="13317" max="13317" width="8.5703125" style="232" customWidth="1"/>
    <col min="13318" max="13318" width="9.85546875" style="232" customWidth="1"/>
    <col min="13319" max="13319" width="13.85546875" style="232" customWidth="1"/>
    <col min="13320" max="13320" width="11.7109375" style="232" customWidth="1"/>
    <col min="13321" max="13321" width="11.5703125" style="232" customWidth="1"/>
    <col min="13322" max="13322" width="11" style="232" customWidth="1"/>
    <col min="13323" max="13323" width="10.42578125" style="232" customWidth="1"/>
    <col min="13324" max="13324" width="75.42578125" style="232" customWidth="1"/>
    <col min="13325" max="13325" width="45.28515625" style="232" customWidth="1"/>
    <col min="13326" max="13568" width="9.140625" style="232"/>
    <col min="13569" max="13569" width="4.42578125" style="232" customWidth="1"/>
    <col min="13570" max="13570" width="11.5703125" style="232" customWidth="1"/>
    <col min="13571" max="13571" width="40.42578125" style="232" customWidth="1"/>
    <col min="13572" max="13572" width="5.5703125" style="232" customWidth="1"/>
    <col min="13573" max="13573" width="8.5703125" style="232" customWidth="1"/>
    <col min="13574" max="13574" width="9.85546875" style="232" customWidth="1"/>
    <col min="13575" max="13575" width="13.85546875" style="232" customWidth="1"/>
    <col min="13576" max="13576" width="11.7109375" style="232" customWidth="1"/>
    <col min="13577" max="13577" width="11.5703125" style="232" customWidth="1"/>
    <col min="13578" max="13578" width="11" style="232" customWidth="1"/>
    <col min="13579" max="13579" width="10.42578125" style="232" customWidth="1"/>
    <col min="13580" max="13580" width="75.42578125" style="232" customWidth="1"/>
    <col min="13581" max="13581" width="45.28515625" style="232" customWidth="1"/>
    <col min="13582" max="13824" width="9.140625" style="232"/>
    <col min="13825" max="13825" width="4.42578125" style="232" customWidth="1"/>
    <col min="13826" max="13826" width="11.5703125" style="232" customWidth="1"/>
    <col min="13827" max="13827" width="40.42578125" style="232" customWidth="1"/>
    <col min="13828" max="13828" width="5.5703125" style="232" customWidth="1"/>
    <col min="13829" max="13829" width="8.5703125" style="232" customWidth="1"/>
    <col min="13830" max="13830" width="9.85546875" style="232" customWidth="1"/>
    <col min="13831" max="13831" width="13.85546875" style="232" customWidth="1"/>
    <col min="13832" max="13832" width="11.7109375" style="232" customWidth="1"/>
    <col min="13833" max="13833" width="11.5703125" style="232" customWidth="1"/>
    <col min="13834" max="13834" width="11" style="232" customWidth="1"/>
    <col min="13835" max="13835" width="10.42578125" style="232" customWidth="1"/>
    <col min="13836" max="13836" width="75.42578125" style="232" customWidth="1"/>
    <col min="13837" max="13837" width="45.28515625" style="232" customWidth="1"/>
    <col min="13838" max="14080" width="9.140625" style="232"/>
    <col min="14081" max="14081" width="4.42578125" style="232" customWidth="1"/>
    <col min="14082" max="14082" width="11.5703125" style="232" customWidth="1"/>
    <col min="14083" max="14083" width="40.42578125" style="232" customWidth="1"/>
    <col min="14084" max="14084" width="5.5703125" style="232" customWidth="1"/>
    <col min="14085" max="14085" width="8.5703125" style="232" customWidth="1"/>
    <col min="14086" max="14086" width="9.85546875" style="232" customWidth="1"/>
    <col min="14087" max="14087" width="13.85546875" style="232" customWidth="1"/>
    <col min="14088" max="14088" width="11.7109375" style="232" customWidth="1"/>
    <col min="14089" max="14089" width="11.5703125" style="232" customWidth="1"/>
    <col min="14090" max="14090" width="11" style="232" customWidth="1"/>
    <col min="14091" max="14091" width="10.42578125" style="232" customWidth="1"/>
    <col min="14092" max="14092" width="75.42578125" style="232" customWidth="1"/>
    <col min="14093" max="14093" width="45.28515625" style="232" customWidth="1"/>
    <col min="14094" max="14336" width="9.140625" style="232"/>
    <col min="14337" max="14337" width="4.42578125" style="232" customWidth="1"/>
    <col min="14338" max="14338" width="11.5703125" style="232" customWidth="1"/>
    <col min="14339" max="14339" width="40.42578125" style="232" customWidth="1"/>
    <col min="14340" max="14340" width="5.5703125" style="232" customWidth="1"/>
    <col min="14341" max="14341" width="8.5703125" style="232" customWidth="1"/>
    <col min="14342" max="14342" width="9.85546875" style="232" customWidth="1"/>
    <col min="14343" max="14343" width="13.85546875" style="232" customWidth="1"/>
    <col min="14344" max="14344" width="11.7109375" style="232" customWidth="1"/>
    <col min="14345" max="14345" width="11.5703125" style="232" customWidth="1"/>
    <col min="14346" max="14346" width="11" style="232" customWidth="1"/>
    <col min="14347" max="14347" width="10.42578125" style="232" customWidth="1"/>
    <col min="14348" max="14348" width="75.42578125" style="232" customWidth="1"/>
    <col min="14349" max="14349" width="45.28515625" style="232" customWidth="1"/>
    <col min="14350" max="14592" width="9.140625" style="232"/>
    <col min="14593" max="14593" width="4.42578125" style="232" customWidth="1"/>
    <col min="14594" max="14594" width="11.5703125" style="232" customWidth="1"/>
    <col min="14595" max="14595" width="40.42578125" style="232" customWidth="1"/>
    <col min="14596" max="14596" width="5.5703125" style="232" customWidth="1"/>
    <col min="14597" max="14597" width="8.5703125" style="232" customWidth="1"/>
    <col min="14598" max="14598" width="9.85546875" style="232" customWidth="1"/>
    <col min="14599" max="14599" width="13.85546875" style="232" customWidth="1"/>
    <col min="14600" max="14600" width="11.7109375" style="232" customWidth="1"/>
    <col min="14601" max="14601" width="11.5703125" style="232" customWidth="1"/>
    <col min="14602" max="14602" width="11" style="232" customWidth="1"/>
    <col min="14603" max="14603" width="10.42578125" style="232" customWidth="1"/>
    <col min="14604" max="14604" width="75.42578125" style="232" customWidth="1"/>
    <col min="14605" max="14605" width="45.28515625" style="232" customWidth="1"/>
    <col min="14606" max="14848" width="9.140625" style="232"/>
    <col min="14849" max="14849" width="4.42578125" style="232" customWidth="1"/>
    <col min="14850" max="14850" width="11.5703125" style="232" customWidth="1"/>
    <col min="14851" max="14851" width="40.42578125" style="232" customWidth="1"/>
    <col min="14852" max="14852" width="5.5703125" style="232" customWidth="1"/>
    <col min="14853" max="14853" width="8.5703125" style="232" customWidth="1"/>
    <col min="14854" max="14854" width="9.85546875" style="232" customWidth="1"/>
    <col min="14855" max="14855" width="13.85546875" style="232" customWidth="1"/>
    <col min="14856" max="14856" width="11.7109375" style="232" customWidth="1"/>
    <col min="14857" max="14857" width="11.5703125" style="232" customWidth="1"/>
    <col min="14858" max="14858" width="11" style="232" customWidth="1"/>
    <col min="14859" max="14859" width="10.42578125" style="232" customWidth="1"/>
    <col min="14860" max="14860" width="75.42578125" style="232" customWidth="1"/>
    <col min="14861" max="14861" width="45.28515625" style="232" customWidth="1"/>
    <col min="14862" max="15104" width="9.140625" style="232"/>
    <col min="15105" max="15105" width="4.42578125" style="232" customWidth="1"/>
    <col min="15106" max="15106" width="11.5703125" style="232" customWidth="1"/>
    <col min="15107" max="15107" width="40.42578125" style="232" customWidth="1"/>
    <col min="15108" max="15108" width="5.5703125" style="232" customWidth="1"/>
    <col min="15109" max="15109" width="8.5703125" style="232" customWidth="1"/>
    <col min="15110" max="15110" width="9.85546875" style="232" customWidth="1"/>
    <col min="15111" max="15111" width="13.85546875" style="232" customWidth="1"/>
    <col min="15112" max="15112" width="11.7109375" style="232" customWidth="1"/>
    <col min="15113" max="15113" width="11.5703125" style="232" customWidth="1"/>
    <col min="15114" max="15114" width="11" style="232" customWidth="1"/>
    <col min="15115" max="15115" width="10.42578125" style="232" customWidth="1"/>
    <col min="15116" max="15116" width="75.42578125" style="232" customWidth="1"/>
    <col min="15117" max="15117" width="45.28515625" style="232" customWidth="1"/>
    <col min="15118" max="15360" width="9.140625" style="232"/>
    <col min="15361" max="15361" width="4.42578125" style="232" customWidth="1"/>
    <col min="15362" max="15362" width="11.5703125" style="232" customWidth="1"/>
    <col min="15363" max="15363" width="40.42578125" style="232" customWidth="1"/>
    <col min="15364" max="15364" width="5.5703125" style="232" customWidth="1"/>
    <col min="15365" max="15365" width="8.5703125" style="232" customWidth="1"/>
    <col min="15366" max="15366" width="9.85546875" style="232" customWidth="1"/>
    <col min="15367" max="15367" width="13.85546875" style="232" customWidth="1"/>
    <col min="15368" max="15368" width="11.7109375" style="232" customWidth="1"/>
    <col min="15369" max="15369" width="11.5703125" style="232" customWidth="1"/>
    <col min="15370" max="15370" width="11" style="232" customWidth="1"/>
    <col min="15371" max="15371" width="10.42578125" style="232" customWidth="1"/>
    <col min="15372" max="15372" width="75.42578125" style="232" customWidth="1"/>
    <col min="15373" max="15373" width="45.28515625" style="232" customWidth="1"/>
    <col min="15374" max="15616" width="9.140625" style="232"/>
    <col min="15617" max="15617" width="4.42578125" style="232" customWidth="1"/>
    <col min="15618" max="15618" width="11.5703125" style="232" customWidth="1"/>
    <col min="15619" max="15619" width="40.42578125" style="232" customWidth="1"/>
    <col min="15620" max="15620" width="5.5703125" style="232" customWidth="1"/>
    <col min="15621" max="15621" width="8.5703125" style="232" customWidth="1"/>
    <col min="15622" max="15622" width="9.85546875" style="232" customWidth="1"/>
    <col min="15623" max="15623" width="13.85546875" style="232" customWidth="1"/>
    <col min="15624" max="15624" width="11.7109375" style="232" customWidth="1"/>
    <col min="15625" max="15625" width="11.5703125" style="232" customWidth="1"/>
    <col min="15626" max="15626" width="11" style="232" customWidth="1"/>
    <col min="15627" max="15627" width="10.42578125" style="232" customWidth="1"/>
    <col min="15628" max="15628" width="75.42578125" style="232" customWidth="1"/>
    <col min="15629" max="15629" width="45.28515625" style="232" customWidth="1"/>
    <col min="15630" max="15872" width="9.140625" style="232"/>
    <col min="15873" max="15873" width="4.42578125" style="232" customWidth="1"/>
    <col min="15874" max="15874" width="11.5703125" style="232" customWidth="1"/>
    <col min="15875" max="15875" width="40.42578125" style="232" customWidth="1"/>
    <col min="15876" max="15876" width="5.5703125" style="232" customWidth="1"/>
    <col min="15877" max="15877" width="8.5703125" style="232" customWidth="1"/>
    <col min="15878" max="15878" width="9.85546875" style="232" customWidth="1"/>
    <col min="15879" max="15879" width="13.85546875" style="232" customWidth="1"/>
    <col min="15880" max="15880" width="11.7109375" style="232" customWidth="1"/>
    <col min="15881" max="15881" width="11.5703125" style="232" customWidth="1"/>
    <col min="15882" max="15882" width="11" style="232" customWidth="1"/>
    <col min="15883" max="15883" width="10.42578125" style="232" customWidth="1"/>
    <col min="15884" max="15884" width="75.42578125" style="232" customWidth="1"/>
    <col min="15885" max="15885" width="45.28515625" style="232" customWidth="1"/>
    <col min="15886" max="16128" width="9.140625" style="232"/>
    <col min="16129" max="16129" width="4.42578125" style="232" customWidth="1"/>
    <col min="16130" max="16130" width="11.5703125" style="232" customWidth="1"/>
    <col min="16131" max="16131" width="40.42578125" style="232" customWidth="1"/>
    <col min="16132" max="16132" width="5.5703125" style="232" customWidth="1"/>
    <col min="16133" max="16133" width="8.5703125" style="232" customWidth="1"/>
    <col min="16134" max="16134" width="9.85546875" style="232" customWidth="1"/>
    <col min="16135" max="16135" width="13.85546875" style="232" customWidth="1"/>
    <col min="16136" max="16136" width="11.7109375" style="232" customWidth="1"/>
    <col min="16137" max="16137" width="11.5703125" style="232" customWidth="1"/>
    <col min="16138" max="16138" width="11" style="232" customWidth="1"/>
    <col min="16139" max="16139" width="10.42578125" style="232" customWidth="1"/>
    <col min="16140" max="16140" width="75.42578125" style="232" customWidth="1"/>
    <col min="16141" max="16141" width="45.28515625" style="232" customWidth="1"/>
    <col min="16142" max="16384" width="9.140625" style="232"/>
  </cols>
  <sheetData>
    <row r="1" spans="1:80" ht="15.75" x14ac:dyDescent="0.25">
      <c r="A1" s="331" t="s">
        <v>101</v>
      </c>
      <c r="B1" s="331"/>
      <c r="C1" s="331"/>
      <c r="D1" s="331"/>
      <c r="E1" s="331"/>
      <c r="F1" s="331"/>
      <c r="G1" s="331"/>
    </row>
    <row r="2" spans="1:80" ht="14.25" customHeight="1" thickBot="1" x14ac:dyDescent="0.25">
      <c r="B2" s="233"/>
      <c r="C2" s="234"/>
      <c r="D2" s="234"/>
      <c r="E2" s="235"/>
      <c r="F2" s="234"/>
      <c r="G2" s="234"/>
    </row>
    <row r="3" spans="1:80" ht="13.5" thickTop="1" x14ac:dyDescent="0.2">
      <c r="A3" s="319" t="s">
        <v>2</v>
      </c>
      <c r="B3" s="320"/>
      <c r="C3" s="186" t="s">
        <v>104</v>
      </c>
      <c r="D3" s="236"/>
      <c r="E3" s="237" t="s">
        <v>85</v>
      </c>
      <c r="F3" s="238" t="str">
        <f>'05 05 Rek'!H1</f>
        <v>05</v>
      </c>
      <c r="G3" s="239"/>
    </row>
    <row r="4" spans="1:80" ht="13.5" thickBot="1" x14ac:dyDescent="0.25">
      <c r="A4" s="332" t="s">
        <v>76</v>
      </c>
      <c r="B4" s="322"/>
      <c r="C4" s="192" t="s">
        <v>800</v>
      </c>
      <c r="D4" s="240"/>
      <c r="E4" s="333" t="str">
        <f>'05 05 Rek'!G2</f>
        <v>Sociální zařízení objektu C - voda a kanalizace</v>
      </c>
      <c r="F4" s="334"/>
      <c r="G4" s="335"/>
    </row>
    <row r="5" spans="1:80" ht="13.5" thickTop="1" x14ac:dyDescent="0.2">
      <c r="A5" s="241"/>
      <c r="G5" s="243"/>
    </row>
    <row r="6" spans="1:80" ht="27" customHeight="1" x14ac:dyDescent="0.2">
      <c r="A6" s="244" t="s">
        <v>86</v>
      </c>
      <c r="B6" s="245" t="s">
        <v>87</v>
      </c>
      <c r="C6" s="245" t="s">
        <v>88</v>
      </c>
      <c r="D6" s="245" t="s">
        <v>89</v>
      </c>
      <c r="E6" s="246" t="s">
        <v>90</v>
      </c>
      <c r="F6" s="245" t="s">
        <v>91</v>
      </c>
      <c r="G6" s="247" t="s">
        <v>92</v>
      </c>
      <c r="H6" s="248" t="s">
        <v>93</v>
      </c>
      <c r="I6" s="248" t="s">
        <v>94</v>
      </c>
      <c r="J6" s="248" t="s">
        <v>95</v>
      </c>
      <c r="K6" s="248" t="s">
        <v>96</v>
      </c>
    </row>
    <row r="7" spans="1:80" x14ac:dyDescent="0.2">
      <c r="A7" s="249" t="s">
        <v>97</v>
      </c>
      <c r="B7" s="250" t="s">
        <v>186</v>
      </c>
      <c r="C7" s="251" t="s">
        <v>187</v>
      </c>
      <c r="D7" s="252"/>
      <c r="E7" s="253"/>
      <c r="F7" s="253"/>
      <c r="G7" s="254"/>
      <c r="H7" s="255"/>
      <c r="I7" s="256"/>
      <c r="J7" s="257"/>
      <c r="K7" s="258"/>
      <c r="O7" s="259">
        <v>1</v>
      </c>
    </row>
    <row r="8" spans="1:80" x14ac:dyDescent="0.2">
      <c r="A8" s="260">
        <v>1</v>
      </c>
      <c r="B8" s="261" t="s">
        <v>410</v>
      </c>
      <c r="C8" s="262" t="s">
        <v>411</v>
      </c>
      <c r="D8" s="263" t="s">
        <v>191</v>
      </c>
      <c r="E8" s="264">
        <v>40</v>
      </c>
      <c r="F8" s="264">
        <v>0</v>
      </c>
      <c r="G8" s="265">
        <f>E8*F8</f>
        <v>0</v>
      </c>
      <c r="H8" s="266">
        <v>0</v>
      </c>
      <c r="I8" s="267">
        <f>E8*H8</f>
        <v>0</v>
      </c>
      <c r="J8" s="266">
        <v>0</v>
      </c>
      <c r="K8" s="267">
        <f>E8*J8</f>
        <v>0</v>
      </c>
      <c r="O8" s="259">
        <v>2</v>
      </c>
      <c r="AA8" s="232">
        <v>1</v>
      </c>
      <c r="AB8" s="232">
        <v>1</v>
      </c>
      <c r="AC8" s="232">
        <v>1</v>
      </c>
      <c r="AZ8" s="232">
        <v>1</v>
      </c>
      <c r="BA8" s="232">
        <f>IF(AZ8=1,G8,0)</f>
        <v>0</v>
      </c>
      <c r="BB8" s="232">
        <f>IF(AZ8=2,G8,0)</f>
        <v>0</v>
      </c>
      <c r="BC8" s="232">
        <f>IF(AZ8=3,G8,0)</f>
        <v>0</v>
      </c>
      <c r="BD8" s="232">
        <f>IF(AZ8=4,G8,0)</f>
        <v>0</v>
      </c>
      <c r="BE8" s="232">
        <f>IF(AZ8=5,G8,0)</f>
        <v>0</v>
      </c>
      <c r="CA8" s="259">
        <v>1</v>
      </c>
      <c r="CB8" s="259">
        <v>1</v>
      </c>
    </row>
    <row r="9" spans="1:80" ht="22.5" x14ac:dyDescent="0.2">
      <c r="A9" s="260">
        <v>2</v>
      </c>
      <c r="B9" s="261" t="s">
        <v>195</v>
      </c>
      <c r="C9" s="262" t="s">
        <v>203</v>
      </c>
      <c r="D9" s="263" t="s">
        <v>12</v>
      </c>
      <c r="E9" s="264">
        <v>5</v>
      </c>
      <c r="F9" s="264">
        <v>0</v>
      </c>
      <c r="G9" s="265">
        <f>E9*F9</f>
        <v>0</v>
      </c>
      <c r="H9" s="266">
        <v>0</v>
      </c>
      <c r="I9" s="267">
        <f>E9*H9</f>
        <v>0</v>
      </c>
      <c r="J9" s="266"/>
      <c r="K9" s="267">
        <f>E9*J9</f>
        <v>0</v>
      </c>
      <c r="O9" s="259">
        <v>2</v>
      </c>
      <c r="AA9" s="232">
        <v>12</v>
      </c>
      <c r="AB9" s="232">
        <v>0</v>
      </c>
      <c r="AC9" s="232">
        <v>1</v>
      </c>
      <c r="AZ9" s="232">
        <v>1</v>
      </c>
      <c r="BA9" s="232">
        <f>IF(AZ9=1,G9,0)</f>
        <v>0</v>
      </c>
      <c r="BB9" s="232">
        <f>IF(AZ9=2,G9,0)</f>
        <v>0</v>
      </c>
      <c r="BC9" s="232">
        <f>IF(AZ9=3,G9,0)</f>
        <v>0</v>
      </c>
      <c r="BD9" s="232">
        <f>IF(AZ9=4,G9,0)</f>
        <v>0</v>
      </c>
      <c r="BE9" s="232">
        <f>IF(AZ9=5,G9,0)</f>
        <v>0</v>
      </c>
      <c r="CA9" s="259">
        <v>12</v>
      </c>
      <c r="CB9" s="259">
        <v>0</v>
      </c>
    </row>
    <row r="10" spans="1:80" x14ac:dyDescent="0.2">
      <c r="A10" s="277"/>
      <c r="B10" s="278" t="s">
        <v>99</v>
      </c>
      <c r="C10" s="279" t="s">
        <v>188</v>
      </c>
      <c r="D10" s="280"/>
      <c r="E10" s="281"/>
      <c r="F10" s="282"/>
      <c r="G10" s="283">
        <f>SUM(G7:G9)</f>
        <v>0</v>
      </c>
      <c r="H10" s="284"/>
      <c r="I10" s="285">
        <f>SUM(I7:I9)</f>
        <v>0</v>
      </c>
      <c r="J10" s="284"/>
      <c r="K10" s="285">
        <f>SUM(K7:K9)</f>
        <v>0</v>
      </c>
      <c r="O10" s="259">
        <v>4</v>
      </c>
      <c r="BA10" s="286">
        <f>SUM(BA7:BA9)</f>
        <v>0</v>
      </c>
      <c r="BB10" s="286">
        <f>SUM(BB7:BB9)</f>
        <v>0</v>
      </c>
      <c r="BC10" s="286">
        <f>SUM(BC7:BC9)</f>
        <v>0</v>
      </c>
      <c r="BD10" s="286">
        <f>SUM(BD7:BD9)</f>
        <v>0</v>
      </c>
      <c r="BE10" s="286">
        <f>SUM(BE7:BE9)</f>
        <v>0</v>
      </c>
    </row>
    <row r="11" spans="1:80" x14ac:dyDescent="0.2">
      <c r="A11" s="249" t="s">
        <v>97</v>
      </c>
      <c r="B11" s="250" t="s">
        <v>218</v>
      </c>
      <c r="C11" s="251" t="s">
        <v>219</v>
      </c>
      <c r="D11" s="252"/>
      <c r="E11" s="253"/>
      <c r="F11" s="253"/>
      <c r="G11" s="254"/>
      <c r="H11" s="255"/>
      <c r="I11" s="256"/>
      <c r="J11" s="257"/>
      <c r="K11" s="258"/>
      <c r="O11" s="259">
        <v>1</v>
      </c>
    </row>
    <row r="12" spans="1:80" x14ac:dyDescent="0.2">
      <c r="A12" s="260">
        <v>3</v>
      </c>
      <c r="B12" s="261" t="s">
        <v>412</v>
      </c>
      <c r="C12" s="262" t="s">
        <v>413</v>
      </c>
      <c r="D12" s="263" t="s">
        <v>124</v>
      </c>
      <c r="E12" s="264">
        <v>48</v>
      </c>
      <c r="F12" s="264">
        <v>0</v>
      </c>
      <c r="G12" s="265">
        <f>E12*F12</f>
        <v>0</v>
      </c>
      <c r="H12" s="266">
        <v>0</v>
      </c>
      <c r="I12" s="267">
        <f>E12*H12</f>
        <v>0</v>
      </c>
      <c r="J12" s="266">
        <v>-1.2999999999999999E-2</v>
      </c>
      <c r="K12" s="267">
        <f>E12*J12</f>
        <v>-0.624</v>
      </c>
      <c r="O12" s="259">
        <v>2</v>
      </c>
      <c r="AA12" s="232">
        <v>1</v>
      </c>
      <c r="AB12" s="232">
        <v>1</v>
      </c>
      <c r="AC12" s="232">
        <v>1</v>
      </c>
      <c r="AZ12" s="232">
        <v>1</v>
      </c>
      <c r="BA12" s="232">
        <f>IF(AZ12=1,G12,0)</f>
        <v>0</v>
      </c>
      <c r="BB12" s="232">
        <f>IF(AZ12=2,G12,0)</f>
        <v>0</v>
      </c>
      <c r="BC12" s="232">
        <f>IF(AZ12=3,G12,0)</f>
        <v>0</v>
      </c>
      <c r="BD12" s="232">
        <f>IF(AZ12=4,G12,0)</f>
        <v>0</v>
      </c>
      <c r="BE12" s="232">
        <f>IF(AZ12=5,G12,0)</f>
        <v>0</v>
      </c>
      <c r="CA12" s="259">
        <v>1</v>
      </c>
      <c r="CB12" s="259">
        <v>1</v>
      </c>
    </row>
    <row r="13" spans="1:80" x14ac:dyDescent="0.2">
      <c r="A13" s="260">
        <v>4</v>
      </c>
      <c r="B13" s="261" t="s">
        <v>414</v>
      </c>
      <c r="C13" s="262" t="s">
        <v>415</v>
      </c>
      <c r="D13" s="263" t="s">
        <v>124</v>
      </c>
      <c r="E13" s="264">
        <v>28</v>
      </c>
      <c r="F13" s="264">
        <v>0</v>
      </c>
      <c r="G13" s="265">
        <f>E13*F13</f>
        <v>0</v>
      </c>
      <c r="H13" s="266">
        <v>5.9000000000000003E-4</v>
      </c>
      <c r="I13" s="267">
        <f>E13*H13</f>
        <v>1.652E-2</v>
      </c>
      <c r="J13" s="266">
        <v>-3.6999999999999998E-2</v>
      </c>
      <c r="K13" s="267">
        <f>E13*J13</f>
        <v>-1.036</v>
      </c>
      <c r="O13" s="259">
        <v>2</v>
      </c>
      <c r="AA13" s="232">
        <v>1</v>
      </c>
      <c r="AB13" s="232">
        <v>1</v>
      </c>
      <c r="AC13" s="232">
        <v>1</v>
      </c>
      <c r="AZ13" s="232">
        <v>1</v>
      </c>
      <c r="BA13" s="232">
        <f>IF(AZ13=1,G13,0)</f>
        <v>0</v>
      </c>
      <c r="BB13" s="232">
        <f>IF(AZ13=2,G13,0)</f>
        <v>0</v>
      </c>
      <c r="BC13" s="232">
        <f>IF(AZ13=3,G13,0)</f>
        <v>0</v>
      </c>
      <c r="BD13" s="232">
        <f>IF(AZ13=4,G13,0)</f>
        <v>0</v>
      </c>
      <c r="BE13" s="232">
        <f>IF(AZ13=5,G13,0)</f>
        <v>0</v>
      </c>
      <c r="CA13" s="259">
        <v>1</v>
      </c>
      <c r="CB13" s="259">
        <v>1</v>
      </c>
    </row>
    <row r="14" spans="1:80" x14ac:dyDescent="0.2">
      <c r="A14" s="268"/>
      <c r="B14" s="271"/>
      <c r="C14" s="328" t="s">
        <v>801</v>
      </c>
      <c r="D14" s="329"/>
      <c r="E14" s="272">
        <v>28</v>
      </c>
      <c r="F14" s="273"/>
      <c r="G14" s="274"/>
      <c r="H14" s="275"/>
      <c r="I14" s="269"/>
      <c r="J14" s="276"/>
      <c r="K14" s="269"/>
      <c r="M14" s="270" t="s">
        <v>801</v>
      </c>
      <c r="O14" s="259"/>
    </row>
    <row r="15" spans="1:80" x14ac:dyDescent="0.2">
      <c r="A15" s="260">
        <v>5</v>
      </c>
      <c r="B15" s="261" t="s">
        <v>417</v>
      </c>
      <c r="C15" s="262" t="s">
        <v>418</v>
      </c>
      <c r="D15" s="263" t="s">
        <v>124</v>
      </c>
      <c r="E15" s="264">
        <v>6.5</v>
      </c>
      <c r="F15" s="264">
        <v>0</v>
      </c>
      <c r="G15" s="265">
        <f>E15*F15</f>
        <v>0</v>
      </c>
      <c r="H15" s="266">
        <v>5.9000000000000003E-4</v>
      </c>
      <c r="I15" s="267">
        <f>E15*H15</f>
        <v>3.8350000000000003E-3</v>
      </c>
      <c r="J15" s="266">
        <v>-6.3E-2</v>
      </c>
      <c r="K15" s="267">
        <f>E15*J15</f>
        <v>-0.40949999999999998</v>
      </c>
      <c r="O15" s="259">
        <v>2</v>
      </c>
      <c r="AA15" s="232">
        <v>1</v>
      </c>
      <c r="AB15" s="232">
        <v>1</v>
      </c>
      <c r="AC15" s="232">
        <v>1</v>
      </c>
      <c r="AZ15" s="232">
        <v>1</v>
      </c>
      <c r="BA15" s="232">
        <f>IF(AZ15=1,G15,0)</f>
        <v>0</v>
      </c>
      <c r="BB15" s="232">
        <f>IF(AZ15=2,G15,0)</f>
        <v>0</v>
      </c>
      <c r="BC15" s="232">
        <f>IF(AZ15=3,G15,0)</f>
        <v>0</v>
      </c>
      <c r="BD15" s="232">
        <f>IF(AZ15=4,G15,0)</f>
        <v>0</v>
      </c>
      <c r="BE15" s="232">
        <f>IF(AZ15=5,G15,0)</f>
        <v>0</v>
      </c>
      <c r="CA15" s="259">
        <v>1</v>
      </c>
      <c r="CB15" s="259">
        <v>1</v>
      </c>
    </row>
    <row r="16" spans="1:80" x14ac:dyDescent="0.2">
      <c r="A16" s="277"/>
      <c r="B16" s="278" t="s">
        <v>99</v>
      </c>
      <c r="C16" s="279" t="s">
        <v>220</v>
      </c>
      <c r="D16" s="280"/>
      <c r="E16" s="281"/>
      <c r="F16" s="282"/>
      <c r="G16" s="283">
        <f>SUM(G11:G15)</f>
        <v>0</v>
      </c>
      <c r="H16" s="284"/>
      <c r="I16" s="285">
        <f>SUM(I11:I15)</f>
        <v>2.0355000000000002E-2</v>
      </c>
      <c r="J16" s="284"/>
      <c r="K16" s="285">
        <f>SUM(K11:K15)</f>
        <v>-2.0695000000000001</v>
      </c>
      <c r="O16" s="259">
        <v>4</v>
      </c>
      <c r="BA16" s="286">
        <f>SUM(BA11:BA15)</f>
        <v>0</v>
      </c>
      <c r="BB16" s="286">
        <f>SUM(BB11:BB15)</f>
        <v>0</v>
      </c>
      <c r="BC16" s="286">
        <f>SUM(BC11:BC15)</f>
        <v>0</v>
      </c>
      <c r="BD16" s="286">
        <f>SUM(BD11:BD15)</f>
        <v>0</v>
      </c>
      <c r="BE16" s="286">
        <f>SUM(BE11:BE15)</f>
        <v>0</v>
      </c>
    </row>
    <row r="17" spans="1:80" x14ac:dyDescent="0.2">
      <c r="A17" s="249" t="s">
        <v>97</v>
      </c>
      <c r="B17" s="250" t="s">
        <v>419</v>
      </c>
      <c r="C17" s="251" t="s">
        <v>420</v>
      </c>
      <c r="D17" s="252"/>
      <c r="E17" s="253"/>
      <c r="F17" s="253"/>
      <c r="G17" s="254"/>
      <c r="H17" s="255"/>
      <c r="I17" s="256"/>
      <c r="J17" s="257"/>
      <c r="K17" s="258"/>
      <c r="O17" s="259">
        <v>1</v>
      </c>
    </row>
    <row r="18" spans="1:80" x14ac:dyDescent="0.2">
      <c r="A18" s="260">
        <v>6</v>
      </c>
      <c r="B18" s="261" t="s">
        <v>422</v>
      </c>
      <c r="C18" s="262" t="s">
        <v>423</v>
      </c>
      <c r="D18" s="263" t="s">
        <v>124</v>
      </c>
      <c r="E18" s="264">
        <v>16</v>
      </c>
      <c r="F18" s="264">
        <v>0</v>
      </c>
      <c r="G18" s="265">
        <f>E18*F18</f>
        <v>0</v>
      </c>
      <c r="H18" s="266">
        <v>4.6999999999999999E-4</v>
      </c>
      <c r="I18" s="267">
        <f>E18*H18</f>
        <v>7.5199999999999998E-3</v>
      </c>
      <c r="J18" s="266">
        <v>0</v>
      </c>
      <c r="K18" s="267">
        <f>E18*J18</f>
        <v>0</v>
      </c>
      <c r="O18" s="259">
        <v>2</v>
      </c>
      <c r="AA18" s="232">
        <v>1</v>
      </c>
      <c r="AB18" s="232">
        <v>7</v>
      </c>
      <c r="AC18" s="232">
        <v>7</v>
      </c>
      <c r="AZ18" s="232">
        <v>2</v>
      </c>
      <c r="BA18" s="232">
        <f>IF(AZ18=1,G18,0)</f>
        <v>0</v>
      </c>
      <c r="BB18" s="232">
        <f>IF(AZ18=2,G18,0)</f>
        <v>0</v>
      </c>
      <c r="BC18" s="232">
        <f>IF(AZ18=3,G18,0)</f>
        <v>0</v>
      </c>
      <c r="BD18" s="232">
        <f>IF(AZ18=4,G18,0)</f>
        <v>0</v>
      </c>
      <c r="BE18" s="232">
        <f>IF(AZ18=5,G18,0)</f>
        <v>0</v>
      </c>
      <c r="CA18" s="259">
        <v>1</v>
      </c>
      <c r="CB18" s="259">
        <v>7</v>
      </c>
    </row>
    <row r="19" spans="1:80" x14ac:dyDescent="0.2">
      <c r="A19" s="268"/>
      <c r="B19" s="271"/>
      <c r="C19" s="328" t="s">
        <v>802</v>
      </c>
      <c r="D19" s="329"/>
      <c r="E19" s="272">
        <v>5</v>
      </c>
      <c r="F19" s="273"/>
      <c r="G19" s="274"/>
      <c r="H19" s="275"/>
      <c r="I19" s="269"/>
      <c r="J19" s="276"/>
      <c r="K19" s="269"/>
      <c r="M19" s="270" t="s">
        <v>802</v>
      </c>
      <c r="O19" s="259"/>
    </row>
    <row r="20" spans="1:80" x14ac:dyDescent="0.2">
      <c r="A20" s="268"/>
      <c r="B20" s="271"/>
      <c r="C20" s="328" t="s">
        <v>803</v>
      </c>
      <c r="D20" s="329"/>
      <c r="E20" s="272">
        <v>3</v>
      </c>
      <c r="F20" s="273"/>
      <c r="G20" s="274"/>
      <c r="H20" s="275"/>
      <c r="I20" s="269"/>
      <c r="J20" s="276"/>
      <c r="K20" s="269"/>
      <c r="M20" s="270" t="s">
        <v>803</v>
      </c>
      <c r="O20" s="259"/>
    </row>
    <row r="21" spans="1:80" x14ac:dyDescent="0.2">
      <c r="A21" s="268"/>
      <c r="B21" s="271"/>
      <c r="C21" s="330" t="s">
        <v>147</v>
      </c>
      <c r="D21" s="329"/>
      <c r="E21" s="297">
        <v>8</v>
      </c>
      <c r="F21" s="273"/>
      <c r="G21" s="274"/>
      <c r="H21" s="275"/>
      <c r="I21" s="269"/>
      <c r="J21" s="276"/>
      <c r="K21" s="269"/>
      <c r="M21" s="270" t="s">
        <v>147</v>
      </c>
      <c r="O21" s="259"/>
    </row>
    <row r="22" spans="1:80" x14ac:dyDescent="0.2">
      <c r="A22" s="268"/>
      <c r="B22" s="271"/>
      <c r="C22" s="328" t="s">
        <v>804</v>
      </c>
      <c r="D22" s="329"/>
      <c r="E22" s="272">
        <v>5</v>
      </c>
      <c r="F22" s="273"/>
      <c r="G22" s="274"/>
      <c r="H22" s="275"/>
      <c r="I22" s="269"/>
      <c r="J22" s="276"/>
      <c r="K22" s="269"/>
      <c r="M22" s="270" t="s">
        <v>804</v>
      </c>
      <c r="O22" s="259"/>
    </row>
    <row r="23" spans="1:80" x14ac:dyDescent="0.2">
      <c r="A23" s="268"/>
      <c r="B23" s="271"/>
      <c r="C23" s="328" t="s">
        <v>805</v>
      </c>
      <c r="D23" s="329"/>
      <c r="E23" s="272">
        <v>3</v>
      </c>
      <c r="F23" s="273"/>
      <c r="G23" s="274"/>
      <c r="H23" s="275"/>
      <c r="I23" s="269"/>
      <c r="J23" s="276"/>
      <c r="K23" s="269"/>
      <c r="M23" s="270" t="s">
        <v>805</v>
      </c>
      <c r="O23" s="259"/>
    </row>
    <row r="24" spans="1:80" x14ac:dyDescent="0.2">
      <c r="A24" s="268"/>
      <c r="B24" s="271"/>
      <c r="C24" s="330" t="s">
        <v>147</v>
      </c>
      <c r="D24" s="329"/>
      <c r="E24" s="297">
        <v>8</v>
      </c>
      <c r="F24" s="273"/>
      <c r="G24" s="274"/>
      <c r="H24" s="275"/>
      <c r="I24" s="269"/>
      <c r="J24" s="276"/>
      <c r="K24" s="269"/>
      <c r="M24" s="270" t="s">
        <v>147</v>
      </c>
      <c r="O24" s="259"/>
    </row>
    <row r="25" spans="1:80" x14ac:dyDescent="0.2">
      <c r="A25" s="260">
        <v>7</v>
      </c>
      <c r="B25" s="261" t="s">
        <v>427</v>
      </c>
      <c r="C25" s="262" t="s">
        <v>428</v>
      </c>
      <c r="D25" s="263" t="s">
        <v>124</v>
      </c>
      <c r="E25" s="264">
        <v>12</v>
      </c>
      <c r="F25" s="264">
        <v>0</v>
      </c>
      <c r="G25" s="265">
        <f>E25*F25</f>
        <v>0</v>
      </c>
      <c r="H25" s="266">
        <v>1.3699999999999999E-3</v>
      </c>
      <c r="I25" s="267">
        <f>E25*H25</f>
        <v>1.644E-2</v>
      </c>
      <c r="J25" s="266">
        <v>0</v>
      </c>
      <c r="K25" s="267">
        <f>E25*J25</f>
        <v>0</v>
      </c>
      <c r="O25" s="259">
        <v>2</v>
      </c>
      <c r="AA25" s="232">
        <v>1</v>
      </c>
      <c r="AB25" s="232">
        <v>7</v>
      </c>
      <c r="AC25" s="232">
        <v>7</v>
      </c>
      <c r="AZ25" s="232">
        <v>2</v>
      </c>
      <c r="BA25" s="232">
        <f>IF(AZ25=1,G25,0)</f>
        <v>0</v>
      </c>
      <c r="BB25" s="232">
        <f>IF(AZ25=2,G25,0)</f>
        <v>0</v>
      </c>
      <c r="BC25" s="232">
        <f>IF(AZ25=3,G25,0)</f>
        <v>0</v>
      </c>
      <c r="BD25" s="232">
        <f>IF(AZ25=4,G25,0)</f>
        <v>0</v>
      </c>
      <c r="BE25" s="232">
        <f>IF(AZ25=5,G25,0)</f>
        <v>0</v>
      </c>
      <c r="CA25" s="259">
        <v>1</v>
      </c>
      <c r="CB25" s="259">
        <v>7</v>
      </c>
    </row>
    <row r="26" spans="1:80" x14ac:dyDescent="0.2">
      <c r="A26" s="268"/>
      <c r="B26" s="271"/>
      <c r="C26" s="328" t="s">
        <v>806</v>
      </c>
      <c r="D26" s="329"/>
      <c r="E26" s="272">
        <v>4</v>
      </c>
      <c r="F26" s="273"/>
      <c r="G26" s="274"/>
      <c r="H26" s="275"/>
      <c r="I26" s="269"/>
      <c r="J26" s="276"/>
      <c r="K26" s="269"/>
      <c r="M26" s="270" t="s">
        <v>806</v>
      </c>
      <c r="O26" s="259"/>
    </row>
    <row r="27" spans="1:80" x14ac:dyDescent="0.2">
      <c r="A27" s="268"/>
      <c r="B27" s="271"/>
      <c r="C27" s="328" t="s">
        <v>807</v>
      </c>
      <c r="D27" s="329"/>
      <c r="E27" s="272">
        <v>2</v>
      </c>
      <c r="F27" s="273"/>
      <c r="G27" s="274"/>
      <c r="H27" s="275"/>
      <c r="I27" s="269"/>
      <c r="J27" s="276"/>
      <c r="K27" s="269"/>
      <c r="M27" s="270" t="s">
        <v>807</v>
      </c>
      <c r="O27" s="259"/>
    </row>
    <row r="28" spans="1:80" x14ac:dyDescent="0.2">
      <c r="A28" s="268"/>
      <c r="B28" s="271"/>
      <c r="C28" s="330" t="s">
        <v>147</v>
      </c>
      <c r="D28" s="329"/>
      <c r="E28" s="297">
        <v>6</v>
      </c>
      <c r="F28" s="273"/>
      <c r="G28" s="274"/>
      <c r="H28" s="275"/>
      <c r="I28" s="269"/>
      <c r="J28" s="276"/>
      <c r="K28" s="269"/>
      <c r="M28" s="270" t="s">
        <v>147</v>
      </c>
      <c r="O28" s="259"/>
    </row>
    <row r="29" spans="1:80" x14ac:dyDescent="0.2">
      <c r="A29" s="268"/>
      <c r="B29" s="271"/>
      <c r="C29" s="328" t="s">
        <v>808</v>
      </c>
      <c r="D29" s="329"/>
      <c r="E29" s="272">
        <v>4</v>
      </c>
      <c r="F29" s="273"/>
      <c r="G29" s="274"/>
      <c r="H29" s="275"/>
      <c r="I29" s="269"/>
      <c r="J29" s="276"/>
      <c r="K29" s="269"/>
      <c r="M29" s="270" t="s">
        <v>808</v>
      </c>
      <c r="O29" s="259"/>
    </row>
    <row r="30" spans="1:80" x14ac:dyDescent="0.2">
      <c r="A30" s="268"/>
      <c r="B30" s="271"/>
      <c r="C30" s="328" t="s">
        <v>809</v>
      </c>
      <c r="D30" s="329"/>
      <c r="E30" s="272">
        <v>2</v>
      </c>
      <c r="F30" s="273"/>
      <c r="G30" s="274"/>
      <c r="H30" s="275"/>
      <c r="I30" s="269"/>
      <c r="J30" s="276"/>
      <c r="K30" s="269"/>
      <c r="M30" s="270" t="s">
        <v>809</v>
      </c>
      <c r="O30" s="259"/>
    </row>
    <row r="31" spans="1:80" x14ac:dyDescent="0.2">
      <c r="A31" s="268"/>
      <c r="B31" s="271"/>
      <c r="C31" s="330" t="s">
        <v>147</v>
      </c>
      <c r="D31" s="329"/>
      <c r="E31" s="297">
        <v>6</v>
      </c>
      <c r="F31" s="273"/>
      <c r="G31" s="274"/>
      <c r="H31" s="275"/>
      <c r="I31" s="269"/>
      <c r="J31" s="276"/>
      <c r="K31" s="269"/>
      <c r="M31" s="270" t="s">
        <v>147</v>
      </c>
      <c r="O31" s="259"/>
    </row>
    <row r="32" spans="1:80" x14ac:dyDescent="0.2">
      <c r="A32" s="260">
        <v>8</v>
      </c>
      <c r="B32" s="261" t="s">
        <v>810</v>
      </c>
      <c r="C32" s="262" t="s">
        <v>811</v>
      </c>
      <c r="D32" s="263" t="s">
        <v>124</v>
      </c>
      <c r="E32" s="264">
        <v>13</v>
      </c>
      <c r="F32" s="264">
        <v>0</v>
      </c>
      <c r="G32" s="265">
        <f>E32*F32</f>
        <v>0</v>
      </c>
      <c r="H32" s="266">
        <v>1.6800000000000001E-3</v>
      </c>
      <c r="I32" s="267">
        <f>E32*H32</f>
        <v>2.1840000000000002E-2</v>
      </c>
      <c r="J32" s="266">
        <v>0</v>
      </c>
      <c r="K32" s="267">
        <f>E32*J32</f>
        <v>0</v>
      </c>
      <c r="O32" s="259">
        <v>2</v>
      </c>
      <c r="AA32" s="232">
        <v>1</v>
      </c>
      <c r="AB32" s="232">
        <v>7</v>
      </c>
      <c r="AC32" s="232">
        <v>7</v>
      </c>
      <c r="AZ32" s="232">
        <v>2</v>
      </c>
      <c r="BA32" s="232">
        <f>IF(AZ32=1,G32,0)</f>
        <v>0</v>
      </c>
      <c r="BB32" s="232">
        <f>IF(AZ32=2,G32,0)</f>
        <v>0</v>
      </c>
      <c r="BC32" s="232">
        <f>IF(AZ32=3,G32,0)</f>
        <v>0</v>
      </c>
      <c r="BD32" s="232">
        <f>IF(AZ32=4,G32,0)</f>
        <v>0</v>
      </c>
      <c r="BE32" s="232">
        <f>IF(AZ32=5,G32,0)</f>
        <v>0</v>
      </c>
      <c r="CA32" s="259">
        <v>1</v>
      </c>
      <c r="CB32" s="259">
        <v>7</v>
      </c>
    </row>
    <row r="33" spans="1:80" x14ac:dyDescent="0.2">
      <c r="A33" s="268"/>
      <c r="B33" s="271"/>
      <c r="C33" s="328" t="s">
        <v>812</v>
      </c>
      <c r="D33" s="329"/>
      <c r="E33" s="272">
        <v>13</v>
      </c>
      <c r="F33" s="273"/>
      <c r="G33" s="274"/>
      <c r="H33" s="275"/>
      <c r="I33" s="269"/>
      <c r="J33" s="276"/>
      <c r="K33" s="269"/>
      <c r="M33" s="270" t="s">
        <v>812</v>
      </c>
      <c r="O33" s="259"/>
    </row>
    <row r="34" spans="1:80" x14ac:dyDescent="0.2">
      <c r="A34" s="260">
        <v>9</v>
      </c>
      <c r="B34" s="261" t="s">
        <v>431</v>
      </c>
      <c r="C34" s="262" t="s">
        <v>432</v>
      </c>
      <c r="D34" s="263" t="s">
        <v>124</v>
      </c>
      <c r="E34" s="264">
        <v>6.5</v>
      </c>
      <c r="F34" s="264">
        <v>0</v>
      </c>
      <c r="G34" s="265">
        <f>E34*F34</f>
        <v>0</v>
      </c>
      <c r="H34" s="266">
        <v>1.9499999999999999E-3</v>
      </c>
      <c r="I34" s="267">
        <f>E34*H34</f>
        <v>1.2674999999999999E-2</v>
      </c>
      <c r="J34" s="266">
        <v>0</v>
      </c>
      <c r="K34" s="267">
        <f>E34*J34</f>
        <v>0</v>
      </c>
      <c r="O34" s="259">
        <v>2</v>
      </c>
      <c r="AA34" s="232">
        <v>1</v>
      </c>
      <c r="AB34" s="232">
        <v>7</v>
      </c>
      <c r="AC34" s="232">
        <v>7</v>
      </c>
      <c r="AZ34" s="232">
        <v>2</v>
      </c>
      <c r="BA34" s="232">
        <f>IF(AZ34=1,G34,0)</f>
        <v>0</v>
      </c>
      <c r="BB34" s="232">
        <f>IF(AZ34=2,G34,0)</f>
        <v>0</v>
      </c>
      <c r="BC34" s="232">
        <f>IF(AZ34=3,G34,0)</f>
        <v>0</v>
      </c>
      <c r="BD34" s="232">
        <f>IF(AZ34=4,G34,0)</f>
        <v>0</v>
      </c>
      <c r="BE34" s="232">
        <f>IF(AZ34=5,G34,0)</f>
        <v>0</v>
      </c>
      <c r="CA34" s="259">
        <v>1</v>
      </c>
      <c r="CB34" s="259">
        <v>7</v>
      </c>
    </row>
    <row r="35" spans="1:80" x14ac:dyDescent="0.2">
      <c r="A35" s="268"/>
      <c r="B35" s="271"/>
      <c r="C35" s="328" t="s">
        <v>813</v>
      </c>
      <c r="D35" s="329"/>
      <c r="E35" s="272">
        <v>6.5</v>
      </c>
      <c r="F35" s="273"/>
      <c r="G35" s="274"/>
      <c r="H35" s="275"/>
      <c r="I35" s="269"/>
      <c r="J35" s="276"/>
      <c r="K35" s="269"/>
      <c r="M35" s="270" t="s">
        <v>813</v>
      </c>
      <c r="O35" s="259"/>
    </row>
    <row r="36" spans="1:80" x14ac:dyDescent="0.2">
      <c r="A36" s="260">
        <v>10</v>
      </c>
      <c r="B36" s="261" t="s">
        <v>437</v>
      </c>
      <c r="C36" s="262" t="s">
        <v>438</v>
      </c>
      <c r="D36" s="263" t="s">
        <v>197</v>
      </c>
      <c r="E36" s="264">
        <v>2</v>
      </c>
      <c r="F36" s="264">
        <v>0</v>
      </c>
      <c r="G36" s="265">
        <f>E36*F36</f>
        <v>0</v>
      </c>
      <c r="H36" s="266">
        <v>5.5000000000000003E-4</v>
      </c>
      <c r="I36" s="267">
        <f>E36*H36</f>
        <v>1.1000000000000001E-3</v>
      </c>
      <c r="J36" s="266">
        <v>0</v>
      </c>
      <c r="K36" s="267">
        <f>E36*J36</f>
        <v>0</v>
      </c>
      <c r="O36" s="259">
        <v>2</v>
      </c>
      <c r="AA36" s="232">
        <v>1</v>
      </c>
      <c r="AB36" s="232">
        <v>7</v>
      </c>
      <c r="AC36" s="232">
        <v>7</v>
      </c>
      <c r="AZ36" s="232">
        <v>2</v>
      </c>
      <c r="BA36" s="232">
        <f>IF(AZ36=1,G36,0)</f>
        <v>0</v>
      </c>
      <c r="BB36" s="232">
        <f>IF(AZ36=2,G36,0)</f>
        <v>0</v>
      </c>
      <c r="BC36" s="232">
        <f>IF(AZ36=3,G36,0)</f>
        <v>0</v>
      </c>
      <c r="BD36" s="232">
        <f>IF(AZ36=4,G36,0)</f>
        <v>0</v>
      </c>
      <c r="BE36" s="232">
        <f>IF(AZ36=5,G36,0)</f>
        <v>0</v>
      </c>
      <c r="CA36" s="259">
        <v>1</v>
      </c>
      <c r="CB36" s="259">
        <v>7</v>
      </c>
    </row>
    <row r="37" spans="1:80" x14ac:dyDescent="0.2">
      <c r="A37" s="260">
        <v>11</v>
      </c>
      <c r="B37" s="261" t="s">
        <v>439</v>
      </c>
      <c r="C37" s="262" t="s">
        <v>440</v>
      </c>
      <c r="D37" s="263" t="s">
        <v>197</v>
      </c>
      <c r="E37" s="264">
        <v>1</v>
      </c>
      <c r="F37" s="264">
        <v>0</v>
      </c>
      <c r="G37" s="265">
        <f>E37*F37</f>
        <v>0</v>
      </c>
      <c r="H37" s="266">
        <v>5.0000000000000001E-4</v>
      </c>
      <c r="I37" s="267">
        <f>E37*H37</f>
        <v>5.0000000000000001E-4</v>
      </c>
      <c r="J37" s="266">
        <v>0</v>
      </c>
      <c r="K37" s="267">
        <f>E37*J37</f>
        <v>0</v>
      </c>
      <c r="O37" s="259">
        <v>2</v>
      </c>
      <c r="AA37" s="232">
        <v>1</v>
      </c>
      <c r="AB37" s="232">
        <v>7</v>
      </c>
      <c r="AC37" s="232">
        <v>7</v>
      </c>
      <c r="AZ37" s="232">
        <v>2</v>
      </c>
      <c r="BA37" s="232">
        <f>IF(AZ37=1,G37,0)</f>
        <v>0</v>
      </c>
      <c r="BB37" s="232">
        <f>IF(AZ37=2,G37,0)</f>
        <v>0</v>
      </c>
      <c r="BC37" s="232">
        <f>IF(AZ37=3,G37,0)</f>
        <v>0</v>
      </c>
      <c r="BD37" s="232">
        <f>IF(AZ37=4,G37,0)</f>
        <v>0</v>
      </c>
      <c r="BE37" s="232">
        <f>IF(AZ37=5,G37,0)</f>
        <v>0</v>
      </c>
      <c r="CA37" s="259">
        <v>1</v>
      </c>
      <c r="CB37" s="259">
        <v>7</v>
      </c>
    </row>
    <row r="38" spans="1:80" x14ac:dyDescent="0.2">
      <c r="A38" s="260">
        <v>12</v>
      </c>
      <c r="B38" s="261" t="s">
        <v>441</v>
      </c>
      <c r="C38" s="262" t="s">
        <v>442</v>
      </c>
      <c r="D38" s="263" t="s">
        <v>197</v>
      </c>
      <c r="E38" s="264">
        <v>14</v>
      </c>
      <c r="F38" s="264">
        <v>0</v>
      </c>
      <c r="G38" s="265">
        <f>E38*F38</f>
        <v>0</v>
      </c>
      <c r="H38" s="266">
        <v>0</v>
      </c>
      <c r="I38" s="267">
        <f>E38*H38</f>
        <v>0</v>
      </c>
      <c r="J38" s="266">
        <v>0</v>
      </c>
      <c r="K38" s="267">
        <f>E38*J38</f>
        <v>0</v>
      </c>
      <c r="O38" s="259">
        <v>2</v>
      </c>
      <c r="AA38" s="232">
        <v>1</v>
      </c>
      <c r="AB38" s="232">
        <v>7</v>
      </c>
      <c r="AC38" s="232">
        <v>7</v>
      </c>
      <c r="AZ38" s="232">
        <v>2</v>
      </c>
      <c r="BA38" s="232">
        <f>IF(AZ38=1,G38,0)</f>
        <v>0</v>
      </c>
      <c r="BB38" s="232">
        <f>IF(AZ38=2,G38,0)</f>
        <v>0</v>
      </c>
      <c r="BC38" s="232">
        <f>IF(AZ38=3,G38,0)</f>
        <v>0</v>
      </c>
      <c r="BD38" s="232">
        <f>IF(AZ38=4,G38,0)</f>
        <v>0</v>
      </c>
      <c r="BE38" s="232">
        <f>IF(AZ38=5,G38,0)</f>
        <v>0</v>
      </c>
      <c r="CA38" s="259">
        <v>1</v>
      </c>
      <c r="CB38" s="259">
        <v>7</v>
      </c>
    </row>
    <row r="39" spans="1:80" x14ac:dyDescent="0.2">
      <c r="A39" s="268"/>
      <c r="B39" s="271"/>
      <c r="C39" s="328" t="s">
        <v>683</v>
      </c>
      <c r="D39" s="329"/>
      <c r="E39" s="272">
        <v>6</v>
      </c>
      <c r="F39" s="273"/>
      <c r="G39" s="274"/>
      <c r="H39" s="275"/>
      <c r="I39" s="269"/>
      <c r="J39" s="276"/>
      <c r="K39" s="269"/>
      <c r="M39" s="298">
        <v>4.3374999999999995</v>
      </c>
      <c r="O39" s="259"/>
    </row>
    <row r="40" spans="1:80" x14ac:dyDescent="0.2">
      <c r="A40" s="268"/>
      <c r="B40" s="271"/>
      <c r="C40" s="328" t="s">
        <v>685</v>
      </c>
      <c r="D40" s="329"/>
      <c r="E40" s="272">
        <v>1</v>
      </c>
      <c r="F40" s="273"/>
      <c r="G40" s="274"/>
      <c r="H40" s="275"/>
      <c r="I40" s="269"/>
      <c r="J40" s="276"/>
      <c r="K40" s="269"/>
      <c r="M40" s="298">
        <v>4.4173611111111111</v>
      </c>
      <c r="O40" s="259"/>
    </row>
    <row r="41" spans="1:80" x14ac:dyDescent="0.2">
      <c r="A41" s="268"/>
      <c r="B41" s="271"/>
      <c r="C41" s="328" t="s">
        <v>684</v>
      </c>
      <c r="D41" s="329"/>
      <c r="E41" s="272">
        <v>6</v>
      </c>
      <c r="F41" s="273"/>
      <c r="G41" s="274"/>
      <c r="H41" s="275"/>
      <c r="I41" s="269"/>
      <c r="J41" s="276"/>
      <c r="K41" s="269"/>
      <c r="M41" s="298">
        <v>8.5458333333333325</v>
      </c>
      <c r="O41" s="259"/>
    </row>
    <row r="42" spans="1:80" x14ac:dyDescent="0.2">
      <c r="A42" s="268"/>
      <c r="B42" s="271"/>
      <c r="C42" s="328" t="s">
        <v>686</v>
      </c>
      <c r="D42" s="329"/>
      <c r="E42" s="272">
        <v>1</v>
      </c>
      <c r="F42" s="273"/>
      <c r="G42" s="274"/>
      <c r="H42" s="275"/>
      <c r="I42" s="269"/>
      <c r="J42" s="276"/>
      <c r="K42" s="269"/>
      <c r="M42" s="298">
        <v>8.625694444444445</v>
      </c>
      <c r="O42" s="259"/>
    </row>
    <row r="43" spans="1:80" x14ac:dyDescent="0.2">
      <c r="A43" s="260">
        <v>13</v>
      </c>
      <c r="B43" s="261" t="s">
        <v>444</v>
      </c>
      <c r="C43" s="262" t="s">
        <v>445</v>
      </c>
      <c r="D43" s="263" t="s">
        <v>197</v>
      </c>
      <c r="E43" s="264">
        <v>14</v>
      </c>
      <c r="F43" s="264">
        <v>0</v>
      </c>
      <c r="G43" s="265">
        <f>E43*F43</f>
        <v>0</v>
      </c>
      <c r="H43" s="266">
        <v>0</v>
      </c>
      <c r="I43" s="267">
        <f>E43*H43</f>
        <v>0</v>
      </c>
      <c r="J43" s="266">
        <v>0</v>
      </c>
      <c r="K43" s="267">
        <f>E43*J43</f>
        <v>0</v>
      </c>
      <c r="O43" s="259">
        <v>2</v>
      </c>
      <c r="AA43" s="232">
        <v>1</v>
      </c>
      <c r="AB43" s="232">
        <v>7</v>
      </c>
      <c r="AC43" s="232">
        <v>7</v>
      </c>
      <c r="AZ43" s="232">
        <v>2</v>
      </c>
      <c r="BA43" s="232">
        <f>IF(AZ43=1,G43,0)</f>
        <v>0</v>
      </c>
      <c r="BB43" s="232">
        <f>IF(AZ43=2,G43,0)</f>
        <v>0</v>
      </c>
      <c r="BC43" s="232">
        <f>IF(AZ43=3,G43,0)</f>
        <v>0</v>
      </c>
      <c r="BD43" s="232">
        <f>IF(AZ43=4,G43,0)</f>
        <v>0</v>
      </c>
      <c r="BE43" s="232">
        <f>IF(AZ43=5,G43,0)</f>
        <v>0</v>
      </c>
      <c r="CA43" s="259">
        <v>1</v>
      </c>
      <c r="CB43" s="259">
        <v>7</v>
      </c>
    </row>
    <row r="44" spans="1:80" x14ac:dyDescent="0.2">
      <c r="A44" s="268"/>
      <c r="B44" s="271"/>
      <c r="C44" s="328" t="s">
        <v>814</v>
      </c>
      <c r="D44" s="329"/>
      <c r="E44" s="272">
        <v>5</v>
      </c>
      <c r="F44" s="273"/>
      <c r="G44" s="274"/>
      <c r="H44" s="275"/>
      <c r="I44" s="269"/>
      <c r="J44" s="276"/>
      <c r="K44" s="269"/>
      <c r="M44" s="298">
        <v>4.3368055555555554</v>
      </c>
      <c r="O44" s="259"/>
    </row>
    <row r="45" spans="1:80" x14ac:dyDescent="0.2">
      <c r="A45" s="268"/>
      <c r="B45" s="271"/>
      <c r="C45" s="328" t="s">
        <v>695</v>
      </c>
      <c r="D45" s="329"/>
      <c r="E45" s="272">
        <v>1</v>
      </c>
      <c r="F45" s="273"/>
      <c r="G45" s="274"/>
      <c r="H45" s="275"/>
      <c r="I45" s="269"/>
      <c r="J45" s="276"/>
      <c r="K45" s="269"/>
      <c r="M45" s="298">
        <v>4.3756944444444441</v>
      </c>
      <c r="O45" s="259"/>
    </row>
    <row r="46" spans="1:80" x14ac:dyDescent="0.2">
      <c r="A46" s="268"/>
      <c r="B46" s="271"/>
      <c r="C46" s="328" t="s">
        <v>815</v>
      </c>
      <c r="D46" s="329"/>
      <c r="E46" s="272">
        <v>1</v>
      </c>
      <c r="F46" s="273"/>
      <c r="G46" s="274"/>
      <c r="H46" s="275"/>
      <c r="I46" s="269"/>
      <c r="J46" s="276"/>
      <c r="K46" s="269"/>
      <c r="M46" s="298">
        <v>4.459027777777778</v>
      </c>
      <c r="O46" s="259"/>
    </row>
    <row r="47" spans="1:80" x14ac:dyDescent="0.2">
      <c r="A47" s="268"/>
      <c r="B47" s="271"/>
      <c r="C47" s="328" t="s">
        <v>816</v>
      </c>
      <c r="D47" s="329"/>
      <c r="E47" s="272">
        <v>5</v>
      </c>
      <c r="F47" s="273"/>
      <c r="G47" s="274"/>
      <c r="H47" s="275"/>
      <c r="I47" s="269"/>
      <c r="J47" s="276"/>
      <c r="K47" s="269"/>
      <c r="M47" s="298">
        <v>8.5451388888888893</v>
      </c>
      <c r="O47" s="259"/>
    </row>
    <row r="48" spans="1:80" x14ac:dyDescent="0.2">
      <c r="A48" s="268"/>
      <c r="B48" s="271"/>
      <c r="C48" s="328" t="s">
        <v>697</v>
      </c>
      <c r="D48" s="329"/>
      <c r="E48" s="272">
        <v>1</v>
      </c>
      <c r="F48" s="273"/>
      <c r="G48" s="274"/>
      <c r="H48" s="275"/>
      <c r="I48" s="269"/>
      <c r="J48" s="276"/>
      <c r="K48" s="269"/>
      <c r="M48" s="298">
        <v>8.5840277777777789</v>
      </c>
      <c r="O48" s="259"/>
    </row>
    <row r="49" spans="1:80" x14ac:dyDescent="0.2">
      <c r="A49" s="268"/>
      <c r="B49" s="271"/>
      <c r="C49" s="328" t="s">
        <v>817</v>
      </c>
      <c r="D49" s="329"/>
      <c r="E49" s="272">
        <v>1</v>
      </c>
      <c r="F49" s="273"/>
      <c r="G49" s="274"/>
      <c r="H49" s="275"/>
      <c r="I49" s="269"/>
      <c r="J49" s="276"/>
      <c r="K49" s="269"/>
      <c r="M49" s="298">
        <v>8.6673611111111111</v>
      </c>
      <c r="O49" s="259"/>
    </row>
    <row r="50" spans="1:80" ht="22.5" x14ac:dyDescent="0.2">
      <c r="A50" s="260">
        <v>14</v>
      </c>
      <c r="B50" s="261" t="s">
        <v>448</v>
      </c>
      <c r="C50" s="262" t="s">
        <v>449</v>
      </c>
      <c r="D50" s="263" t="s">
        <v>197</v>
      </c>
      <c r="E50" s="264">
        <v>4</v>
      </c>
      <c r="F50" s="264">
        <v>0</v>
      </c>
      <c r="G50" s="265">
        <f>E50*F50</f>
        <v>0</v>
      </c>
      <c r="H50" s="266">
        <v>1.2700000000000001E-3</v>
      </c>
      <c r="I50" s="267">
        <f>E50*H50</f>
        <v>5.0800000000000003E-3</v>
      </c>
      <c r="J50" s="266">
        <v>0</v>
      </c>
      <c r="K50" s="267">
        <f>E50*J50</f>
        <v>0</v>
      </c>
      <c r="O50" s="259">
        <v>2</v>
      </c>
      <c r="AA50" s="232">
        <v>1</v>
      </c>
      <c r="AB50" s="232">
        <v>7</v>
      </c>
      <c r="AC50" s="232">
        <v>7</v>
      </c>
      <c r="AZ50" s="232">
        <v>2</v>
      </c>
      <c r="BA50" s="232">
        <f>IF(AZ50=1,G50,0)</f>
        <v>0</v>
      </c>
      <c r="BB50" s="232">
        <f>IF(AZ50=2,G50,0)</f>
        <v>0</v>
      </c>
      <c r="BC50" s="232">
        <f>IF(AZ50=3,G50,0)</f>
        <v>0</v>
      </c>
      <c r="BD50" s="232">
        <f>IF(AZ50=4,G50,0)</f>
        <v>0</v>
      </c>
      <c r="BE50" s="232">
        <f>IF(AZ50=5,G50,0)</f>
        <v>0</v>
      </c>
      <c r="CA50" s="259">
        <v>1</v>
      </c>
      <c r="CB50" s="259">
        <v>7</v>
      </c>
    </row>
    <row r="51" spans="1:80" x14ac:dyDescent="0.2">
      <c r="A51" s="268"/>
      <c r="B51" s="271"/>
      <c r="C51" s="328" t="s">
        <v>818</v>
      </c>
      <c r="D51" s="329"/>
      <c r="E51" s="272">
        <v>2</v>
      </c>
      <c r="F51" s="273"/>
      <c r="G51" s="274"/>
      <c r="H51" s="275"/>
      <c r="I51" s="269"/>
      <c r="J51" s="276"/>
      <c r="K51" s="269"/>
      <c r="M51" s="270" t="s">
        <v>818</v>
      </c>
      <c r="O51" s="259"/>
    </row>
    <row r="52" spans="1:80" x14ac:dyDescent="0.2">
      <c r="A52" s="268"/>
      <c r="B52" s="271"/>
      <c r="C52" s="328" t="s">
        <v>819</v>
      </c>
      <c r="D52" s="329"/>
      <c r="E52" s="272">
        <v>2</v>
      </c>
      <c r="F52" s="273"/>
      <c r="G52" s="274"/>
      <c r="H52" s="275"/>
      <c r="I52" s="269"/>
      <c r="J52" s="276"/>
      <c r="K52" s="269"/>
      <c r="M52" s="270" t="s">
        <v>819</v>
      </c>
      <c r="O52" s="259"/>
    </row>
    <row r="53" spans="1:80" x14ac:dyDescent="0.2">
      <c r="A53" s="260">
        <v>15</v>
      </c>
      <c r="B53" s="261" t="s">
        <v>450</v>
      </c>
      <c r="C53" s="262" t="s">
        <v>451</v>
      </c>
      <c r="D53" s="263" t="s">
        <v>124</v>
      </c>
      <c r="E53" s="264">
        <v>47.5</v>
      </c>
      <c r="F53" s="264">
        <v>0</v>
      </c>
      <c r="G53" s="265">
        <f>E53*F53</f>
        <v>0</v>
      </c>
      <c r="H53" s="266">
        <v>0</v>
      </c>
      <c r="I53" s="267">
        <f>E53*H53</f>
        <v>0</v>
      </c>
      <c r="J53" s="266">
        <v>0</v>
      </c>
      <c r="K53" s="267">
        <f>E53*J53</f>
        <v>0</v>
      </c>
      <c r="O53" s="259">
        <v>2</v>
      </c>
      <c r="AA53" s="232">
        <v>1</v>
      </c>
      <c r="AB53" s="232">
        <v>7</v>
      </c>
      <c r="AC53" s="232">
        <v>7</v>
      </c>
      <c r="AZ53" s="232">
        <v>2</v>
      </c>
      <c r="BA53" s="232">
        <f>IF(AZ53=1,G53,0)</f>
        <v>0</v>
      </c>
      <c r="BB53" s="232">
        <f>IF(AZ53=2,G53,0)</f>
        <v>0</v>
      </c>
      <c r="BC53" s="232">
        <f>IF(AZ53=3,G53,0)</f>
        <v>0</v>
      </c>
      <c r="BD53" s="232">
        <f>IF(AZ53=4,G53,0)</f>
        <v>0</v>
      </c>
      <c r="BE53" s="232">
        <f>IF(AZ53=5,G53,0)</f>
        <v>0</v>
      </c>
      <c r="CA53" s="259">
        <v>1</v>
      </c>
      <c r="CB53" s="259">
        <v>7</v>
      </c>
    </row>
    <row r="54" spans="1:80" x14ac:dyDescent="0.2">
      <c r="A54" s="268"/>
      <c r="B54" s="271"/>
      <c r="C54" s="328" t="s">
        <v>820</v>
      </c>
      <c r="D54" s="329"/>
      <c r="E54" s="272">
        <v>47.5</v>
      </c>
      <c r="F54" s="273"/>
      <c r="G54" s="274"/>
      <c r="H54" s="275"/>
      <c r="I54" s="269"/>
      <c r="J54" s="276"/>
      <c r="K54" s="269"/>
      <c r="M54" s="270" t="s">
        <v>820</v>
      </c>
      <c r="O54" s="259"/>
    </row>
    <row r="55" spans="1:80" x14ac:dyDescent="0.2">
      <c r="A55" s="260">
        <v>16</v>
      </c>
      <c r="B55" s="261" t="s">
        <v>453</v>
      </c>
      <c r="C55" s="262" t="s">
        <v>454</v>
      </c>
      <c r="D55" s="263" t="s">
        <v>124</v>
      </c>
      <c r="E55" s="264">
        <v>50</v>
      </c>
      <c r="F55" s="264">
        <v>0</v>
      </c>
      <c r="G55" s="265">
        <f>E55*F55</f>
        <v>0</v>
      </c>
      <c r="H55" s="266">
        <v>0</v>
      </c>
      <c r="I55" s="267">
        <f>E55*H55</f>
        <v>0</v>
      </c>
      <c r="J55" s="266">
        <v>0</v>
      </c>
      <c r="K55" s="267">
        <f>E55*J55</f>
        <v>0</v>
      </c>
      <c r="O55" s="259">
        <v>2</v>
      </c>
      <c r="AA55" s="232">
        <v>1</v>
      </c>
      <c r="AB55" s="232">
        <v>7</v>
      </c>
      <c r="AC55" s="232">
        <v>7</v>
      </c>
      <c r="AZ55" s="232">
        <v>2</v>
      </c>
      <c r="BA55" s="232">
        <f>IF(AZ55=1,G55,0)</f>
        <v>0</v>
      </c>
      <c r="BB55" s="232">
        <f>IF(AZ55=2,G55,0)</f>
        <v>0</v>
      </c>
      <c r="BC55" s="232">
        <f>IF(AZ55=3,G55,0)</f>
        <v>0</v>
      </c>
      <c r="BD55" s="232">
        <f>IF(AZ55=4,G55,0)</f>
        <v>0</v>
      </c>
      <c r="BE55" s="232">
        <f>IF(AZ55=5,G55,0)</f>
        <v>0</v>
      </c>
      <c r="CA55" s="259">
        <v>1</v>
      </c>
      <c r="CB55" s="259">
        <v>7</v>
      </c>
    </row>
    <row r="56" spans="1:80" x14ac:dyDescent="0.2">
      <c r="A56" s="260">
        <v>17</v>
      </c>
      <c r="B56" s="261" t="s">
        <v>195</v>
      </c>
      <c r="C56" s="262" t="s">
        <v>455</v>
      </c>
      <c r="D56" s="263" t="s">
        <v>197</v>
      </c>
      <c r="E56" s="264">
        <v>3</v>
      </c>
      <c r="F56" s="264">
        <v>0</v>
      </c>
      <c r="G56" s="265">
        <f>E56*F56</f>
        <v>0</v>
      </c>
      <c r="H56" s="266">
        <v>0</v>
      </c>
      <c r="I56" s="267">
        <f>E56*H56</f>
        <v>0</v>
      </c>
      <c r="J56" s="266"/>
      <c r="K56" s="267">
        <f>E56*J56</f>
        <v>0</v>
      </c>
      <c r="O56" s="259">
        <v>2</v>
      </c>
      <c r="AA56" s="232">
        <v>12</v>
      </c>
      <c r="AB56" s="232">
        <v>0</v>
      </c>
      <c r="AC56" s="232">
        <v>2</v>
      </c>
      <c r="AZ56" s="232">
        <v>2</v>
      </c>
      <c r="BA56" s="232">
        <f>IF(AZ56=1,G56,0)</f>
        <v>0</v>
      </c>
      <c r="BB56" s="232">
        <f>IF(AZ56=2,G56,0)</f>
        <v>0</v>
      </c>
      <c r="BC56" s="232">
        <f>IF(AZ56=3,G56,0)</f>
        <v>0</v>
      </c>
      <c r="BD56" s="232">
        <f>IF(AZ56=4,G56,0)</f>
        <v>0</v>
      </c>
      <c r="BE56" s="232">
        <f>IF(AZ56=5,G56,0)</f>
        <v>0</v>
      </c>
      <c r="CA56" s="259">
        <v>12</v>
      </c>
      <c r="CB56" s="259">
        <v>0</v>
      </c>
    </row>
    <row r="57" spans="1:80" x14ac:dyDescent="0.2">
      <c r="A57" s="260">
        <v>18</v>
      </c>
      <c r="B57" s="261" t="s">
        <v>456</v>
      </c>
      <c r="C57" s="262" t="s">
        <v>457</v>
      </c>
      <c r="D57" s="263" t="s">
        <v>12</v>
      </c>
      <c r="E57" s="264"/>
      <c r="F57" s="264">
        <v>0</v>
      </c>
      <c r="G57" s="265">
        <f>E57*F57</f>
        <v>0</v>
      </c>
      <c r="H57" s="266">
        <v>0</v>
      </c>
      <c r="I57" s="267">
        <f>E57*H57</f>
        <v>0</v>
      </c>
      <c r="J57" s="266"/>
      <c r="K57" s="267">
        <f>E57*J57</f>
        <v>0</v>
      </c>
      <c r="O57" s="259">
        <v>2</v>
      </c>
      <c r="AA57" s="232">
        <v>7</v>
      </c>
      <c r="AB57" s="232">
        <v>1002</v>
      </c>
      <c r="AC57" s="232">
        <v>5</v>
      </c>
      <c r="AZ57" s="232">
        <v>2</v>
      </c>
      <c r="BA57" s="232">
        <f>IF(AZ57=1,G57,0)</f>
        <v>0</v>
      </c>
      <c r="BB57" s="232">
        <f>IF(AZ57=2,G57,0)</f>
        <v>0</v>
      </c>
      <c r="BC57" s="232">
        <f>IF(AZ57=3,G57,0)</f>
        <v>0</v>
      </c>
      <c r="BD57" s="232">
        <f>IF(AZ57=4,G57,0)</f>
        <v>0</v>
      </c>
      <c r="BE57" s="232">
        <f>IF(AZ57=5,G57,0)</f>
        <v>0</v>
      </c>
      <c r="CA57" s="259">
        <v>7</v>
      </c>
      <c r="CB57" s="259">
        <v>1002</v>
      </c>
    </row>
    <row r="58" spans="1:80" x14ac:dyDescent="0.2">
      <c r="A58" s="277"/>
      <c r="B58" s="278" t="s">
        <v>99</v>
      </c>
      <c r="C58" s="279" t="s">
        <v>421</v>
      </c>
      <c r="D58" s="280"/>
      <c r="E58" s="281"/>
      <c r="F58" s="282"/>
      <c r="G58" s="283">
        <f>SUM(G17:G57)</f>
        <v>0</v>
      </c>
      <c r="H58" s="284"/>
      <c r="I58" s="285">
        <f>SUM(I17:I57)</f>
        <v>6.5154999999999991E-2</v>
      </c>
      <c r="J58" s="284"/>
      <c r="K58" s="285">
        <f>SUM(K17:K57)</f>
        <v>0</v>
      </c>
      <c r="O58" s="259">
        <v>4</v>
      </c>
      <c r="BA58" s="286">
        <f>SUM(BA17:BA57)</f>
        <v>0</v>
      </c>
      <c r="BB58" s="286">
        <f>SUM(BB17:BB57)</f>
        <v>0</v>
      </c>
      <c r="BC58" s="286">
        <f>SUM(BC17:BC57)</f>
        <v>0</v>
      </c>
      <c r="BD58" s="286">
        <f>SUM(BD17:BD57)</f>
        <v>0</v>
      </c>
      <c r="BE58" s="286">
        <f>SUM(BE17:BE57)</f>
        <v>0</v>
      </c>
    </row>
    <row r="59" spans="1:80" x14ac:dyDescent="0.2">
      <c r="A59" s="249" t="s">
        <v>97</v>
      </c>
      <c r="B59" s="250" t="s">
        <v>458</v>
      </c>
      <c r="C59" s="251" t="s">
        <v>459</v>
      </c>
      <c r="D59" s="252"/>
      <c r="E59" s="253"/>
      <c r="F59" s="253"/>
      <c r="G59" s="254"/>
      <c r="H59" s="255"/>
      <c r="I59" s="256"/>
      <c r="J59" s="257"/>
      <c r="K59" s="258"/>
      <c r="O59" s="259">
        <v>1</v>
      </c>
    </row>
    <row r="60" spans="1:80" x14ac:dyDescent="0.2">
      <c r="A60" s="260">
        <v>19</v>
      </c>
      <c r="B60" s="261" t="s">
        <v>461</v>
      </c>
      <c r="C60" s="262" t="s">
        <v>462</v>
      </c>
      <c r="D60" s="263" t="s">
        <v>124</v>
      </c>
      <c r="E60" s="264">
        <v>37</v>
      </c>
      <c r="F60" s="264">
        <v>0</v>
      </c>
      <c r="G60" s="265">
        <f>E60*F60</f>
        <v>0</v>
      </c>
      <c r="H60" s="266">
        <v>4.8999999999999998E-4</v>
      </c>
      <c r="I60" s="267">
        <f>E60*H60</f>
        <v>1.813E-2</v>
      </c>
      <c r="J60" s="266">
        <v>0</v>
      </c>
      <c r="K60" s="267">
        <f>E60*J60</f>
        <v>0</v>
      </c>
      <c r="O60" s="259">
        <v>2</v>
      </c>
      <c r="AA60" s="232">
        <v>1</v>
      </c>
      <c r="AB60" s="232">
        <v>7</v>
      </c>
      <c r="AC60" s="232">
        <v>7</v>
      </c>
      <c r="AZ60" s="232">
        <v>2</v>
      </c>
      <c r="BA60" s="232">
        <f>IF(AZ60=1,G60,0)</f>
        <v>0</v>
      </c>
      <c r="BB60" s="232">
        <f>IF(AZ60=2,G60,0)</f>
        <v>0</v>
      </c>
      <c r="BC60" s="232">
        <f>IF(AZ60=3,G60,0)</f>
        <v>0</v>
      </c>
      <c r="BD60" s="232">
        <f>IF(AZ60=4,G60,0)</f>
        <v>0</v>
      </c>
      <c r="BE60" s="232">
        <f>IF(AZ60=5,G60,0)</f>
        <v>0</v>
      </c>
      <c r="CA60" s="259">
        <v>1</v>
      </c>
      <c r="CB60" s="259">
        <v>7</v>
      </c>
    </row>
    <row r="61" spans="1:80" x14ac:dyDescent="0.2">
      <c r="A61" s="268"/>
      <c r="B61" s="271"/>
      <c r="C61" s="328" t="s">
        <v>821</v>
      </c>
      <c r="D61" s="329"/>
      <c r="E61" s="272">
        <v>5</v>
      </c>
      <c r="F61" s="273"/>
      <c r="G61" s="274"/>
      <c r="H61" s="275"/>
      <c r="I61" s="269"/>
      <c r="J61" s="276"/>
      <c r="K61" s="269"/>
      <c r="M61" s="270" t="s">
        <v>821</v>
      </c>
      <c r="O61" s="259"/>
    </row>
    <row r="62" spans="1:80" x14ac:dyDescent="0.2">
      <c r="A62" s="268"/>
      <c r="B62" s="271"/>
      <c r="C62" s="328" t="s">
        <v>822</v>
      </c>
      <c r="D62" s="329"/>
      <c r="E62" s="272">
        <v>13.5</v>
      </c>
      <c r="F62" s="273"/>
      <c r="G62" s="274"/>
      <c r="H62" s="275"/>
      <c r="I62" s="269"/>
      <c r="J62" s="276"/>
      <c r="K62" s="269"/>
      <c r="M62" s="270" t="s">
        <v>822</v>
      </c>
      <c r="O62" s="259"/>
    </row>
    <row r="63" spans="1:80" x14ac:dyDescent="0.2">
      <c r="A63" s="268"/>
      <c r="B63" s="271"/>
      <c r="C63" s="330" t="s">
        <v>147</v>
      </c>
      <c r="D63" s="329"/>
      <c r="E63" s="297">
        <v>18.5</v>
      </c>
      <c r="F63" s="273"/>
      <c r="G63" s="274"/>
      <c r="H63" s="275"/>
      <c r="I63" s="269"/>
      <c r="J63" s="276"/>
      <c r="K63" s="269"/>
      <c r="M63" s="270" t="s">
        <v>147</v>
      </c>
      <c r="O63" s="259"/>
    </row>
    <row r="64" spans="1:80" x14ac:dyDescent="0.2">
      <c r="A64" s="268"/>
      <c r="B64" s="271"/>
      <c r="C64" s="328" t="s">
        <v>823</v>
      </c>
      <c r="D64" s="329"/>
      <c r="E64" s="272">
        <v>5</v>
      </c>
      <c r="F64" s="273"/>
      <c r="G64" s="274"/>
      <c r="H64" s="275"/>
      <c r="I64" s="269"/>
      <c r="J64" s="276"/>
      <c r="K64" s="269"/>
      <c r="M64" s="270" t="s">
        <v>823</v>
      </c>
      <c r="O64" s="259"/>
    </row>
    <row r="65" spans="1:80" x14ac:dyDescent="0.2">
      <c r="A65" s="268"/>
      <c r="B65" s="271"/>
      <c r="C65" s="328" t="s">
        <v>824</v>
      </c>
      <c r="D65" s="329"/>
      <c r="E65" s="272">
        <v>13.5</v>
      </c>
      <c r="F65" s="273"/>
      <c r="G65" s="274"/>
      <c r="H65" s="275"/>
      <c r="I65" s="269"/>
      <c r="J65" s="276"/>
      <c r="K65" s="269"/>
      <c r="M65" s="270" t="s">
        <v>824</v>
      </c>
      <c r="O65" s="259"/>
    </row>
    <row r="66" spans="1:80" x14ac:dyDescent="0.2">
      <c r="A66" s="268"/>
      <c r="B66" s="271"/>
      <c r="C66" s="330" t="s">
        <v>147</v>
      </c>
      <c r="D66" s="329"/>
      <c r="E66" s="297">
        <v>18.5</v>
      </c>
      <c r="F66" s="273"/>
      <c r="G66" s="274"/>
      <c r="H66" s="275"/>
      <c r="I66" s="269"/>
      <c r="J66" s="276"/>
      <c r="K66" s="269"/>
      <c r="M66" s="270" t="s">
        <v>147</v>
      </c>
      <c r="O66" s="259"/>
    </row>
    <row r="67" spans="1:80" x14ac:dyDescent="0.2">
      <c r="A67" s="260">
        <v>20</v>
      </c>
      <c r="B67" s="261" t="s">
        <v>466</v>
      </c>
      <c r="C67" s="262" t="s">
        <v>467</v>
      </c>
      <c r="D67" s="263" t="s">
        <v>124</v>
      </c>
      <c r="E67" s="264">
        <v>22.7</v>
      </c>
      <c r="F67" s="264">
        <v>0</v>
      </c>
      <c r="G67" s="265">
        <f>E67*F67</f>
        <v>0</v>
      </c>
      <c r="H67" s="266">
        <v>5.1999999999999995E-4</v>
      </c>
      <c r="I67" s="267">
        <f>E67*H67</f>
        <v>1.1803999999999999E-2</v>
      </c>
      <c r="J67" s="266">
        <v>0</v>
      </c>
      <c r="K67" s="267">
        <f>E67*J67</f>
        <v>0</v>
      </c>
      <c r="O67" s="259">
        <v>2</v>
      </c>
      <c r="AA67" s="232">
        <v>1</v>
      </c>
      <c r="AB67" s="232">
        <v>7</v>
      </c>
      <c r="AC67" s="232">
        <v>7</v>
      </c>
      <c r="AZ67" s="232">
        <v>2</v>
      </c>
      <c r="BA67" s="232">
        <f>IF(AZ67=1,G67,0)</f>
        <v>0</v>
      </c>
      <c r="BB67" s="232">
        <f>IF(AZ67=2,G67,0)</f>
        <v>0</v>
      </c>
      <c r="BC67" s="232">
        <f>IF(AZ67=3,G67,0)</f>
        <v>0</v>
      </c>
      <c r="BD67" s="232">
        <f>IF(AZ67=4,G67,0)</f>
        <v>0</v>
      </c>
      <c r="BE67" s="232">
        <f>IF(AZ67=5,G67,0)</f>
        <v>0</v>
      </c>
      <c r="CA67" s="259">
        <v>1</v>
      </c>
      <c r="CB67" s="259">
        <v>7</v>
      </c>
    </row>
    <row r="68" spans="1:80" x14ac:dyDescent="0.2">
      <c r="A68" s="268"/>
      <c r="B68" s="271"/>
      <c r="C68" s="328" t="s">
        <v>825</v>
      </c>
      <c r="D68" s="329"/>
      <c r="E68" s="272">
        <v>5.7</v>
      </c>
      <c r="F68" s="273"/>
      <c r="G68" s="274"/>
      <c r="H68" s="275"/>
      <c r="I68" s="269"/>
      <c r="J68" s="276"/>
      <c r="K68" s="269"/>
      <c r="M68" s="270" t="s">
        <v>825</v>
      </c>
      <c r="O68" s="259"/>
    </row>
    <row r="69" spans="1:80" x14ac:dyDescent="0.2">
      <c r="A69" s="268"/>
      <c r="B69" s="271"/>
      <c r="C69" s="328" t="s">
        <v>826</v>
      </c>
      <c r="D69" s="329"/>
      <c r="E69" s="272">
        <v>6.4</v>
      </c>
      <c r="F69" s="273"/>
      <c r="G69" s="274"/>
      <c r="H69" s="275"/>
      <c r="I69" s="269"/>
      <c r="J69" s="276"/>
      <c r="K69" s="269"/>
      <c r="M69" s="270" t="s">
        <v>826</v>
      </c>
      <c r="O69" s="259"/>
    </row>
    <row r="70" spans="1:80" x14ac:dyDescent="0.2">
      <c r="A70" s="268"/>
      <c r="B70" s="271"/>
      <c r="C70" s="330" t="s">
        <v>147</v>
      </c>
      <c r="D70" s="329"/>
      <c r="E70" s="297">
        <v>12.100000000000001</v>
      </c>
      <c r="F70" s="273"/>
      <c r="G70" s="274"/>
      <c r="H70" s="275"/>
      <c r="I70" s="269"/>
      <c r="J70" s="276"/>
      <c r="K70" s="269"/>
      <c r="M70" s="270" t="s">
        <v>147</v>
      </c>
      <c r="O70" s="259"/>
    </row>
    <row r="71" spans="1:80" x14ac:dyDescent="0.2">
      <c r="A71" s="268"/>
      <c r="B71" s="271"/>
      <c r="C71" s="328" t="s">
        <v>827</v>
      </c>
      <c r="D71" s="329"/>
      <c r="E71" s="272">
        <v>4.2</v>
      </c>
      <c r="F71" s="273"/>
      <c r="G71" s="274"/>
      <c r="H71" s="275"/>
      <c r="I71" s="269"/>
      <c r="J71" s="276"/>
      <c r="K71" s="269"/>
      <c r="M71" s="270" t="s">
        <v>827</v>
      </c>
      <c r="O71" s="259"/>
    </row>
    <row r="72" spans="1:80" x14ac:dyDescent="0.2">
      <c r="A72" s="268"/>
      <c r="B72" s="271"/>
      <c r="C72" s="328" t="s">
        <v>828</v>
      </c>
      <c r="D72" s="329"/>
      <c r="E72" s="272">
        <v>6.4</v>
      </c>
      <c r="F72" s="273"/>
      <c r="G72" s="274"/>
      <c r="H72" s="275"/>
      <c r="I72" s="269"/>
      <c r="J72" s="276"/>
      <c r="K72" s="269"/>
      <c r="M72" s="270" t="s">
        <v>828</v>
      </c>
      <c r="O72" s="259"/>
    </row>
    <row r="73" spans="1:80" x14ac:dyDescent="0.2">
      <c r="A73" s="268"/>
      <c r="B73" s="271"/>
      <c r="C73" s="330" t="s">
        <v>147</v>
      </c>
      <c r="D73" s="329"/>
      <c r="E73" s="297">
        <v>10.600000000000001</v>
      </c>
      <c r="F73" s="273"/>
      <c r="G73" s="274"/>
      <c r="H73" s="275"/>
      <c r="I73" s="269"/>
      <c r="J73" s="276"/>
      <c r="K73" s="269"/>
      <c r="M73" s="270" t="s">
        <v>147</v>
      </c>
      <c r="O73" s="259"/>
    </row>
    <row r="74" spans="1:80" x14ac:dyDescent="0.2">
      <c r="A74" s="260">
        <v>21</v>
      </c>
      <c r="B74" s="261" t="s">
        <v>471</v>
      </c>
      <c r="C74" s="262" t="s">
        <v>472</v>
      </c>
      <c r="D74" s="263" t="s">
        <v>124</v>
      </c>
      <c r="E74" s="264">
        <v>19</v>
      </c>
      <c r="F74" s="264">
        <v>0</v>
      </c>
      <c r="G74" s="265">
        <f>E74*F74</f>
        <v>0</v>
      </c>
      <c r="H74" s="266">
        <v>5.9000000000000003E-4</v>
      </c>
      <c r="I74" s="267">
        <f>E74*H74</f>
        <v>1.1210000000000001E-2</v>
      </c>
      <c r="J74" s="266">
        <v>0</v>
      </c>
      <c r="K74" s="267">
        <f>E74*J74</f>
        <v>0</v>
      </c>
      <c r="O74" s="259">
        <v>2</v>
      </c>
      <c r="AA74" s="232">
        <v>1</v>
      </c>
      <c r="AB74" s="232">
        <v>7</v>
      </c>
      <c r="AC74" s="232">
        <v>7</v>
      </c>
      <c r="AZ74" s="232">
        <v>2</v>
      </c>
      <c r="BA74" s="232">
        <f>IF(AZ74=1,G74,0)</f>
        <v>0</v>
      </c>
      <c r="BB74" s="232">
        <f>IF(AZ74=2,G74,0)</f>
        <v>0</v>
      </c>
      <c r="BC74" s="232">
        <f>IF(AZ74=3,G74,0)</f>
        <v>0</v>
      </c>
      <c r="BD74" s="232">
        <f>IF(AZ74=4,G74,0)</f>
        <v>0</v>
      </c>
      <c r="BE74" s="232">
        <f>IF(AZ74=5,G74,0)</f>
        <v>0</v>
      </c>
      <c r="CA74" s="259">
        <v>1</v>
      </c>
      <c r="CB74" s="259">
        <v>7</v>
      </c>
    </row>
    <row r="75" spans="1:80" x14ac:dyDescent="0.2">
      <c r="A75" s="268"/>
      <c r="B75" s="271"/>
      <c r="C75" s="328" t="s">
        <v>829</v>
      </c>
      <c r="D75" s="329"/>
      <c r="E75" s="272">
        <v>11</v>
      </c>
      <c r="F75" s="273"/>
      <c r="G75" s="274"/>
      <c r="H75" s="275"/>
      <c r="I75" s="269"/>
      <c r="J75" s="276"/>
      <c r="K75" s="269"/>
      <c r="M75" s="270" t="s">
        <v>829</v>
      </c>
      <c r="O75" s="259"/>
    </row>
    <row r="76" spans="1:80" x14ac:dyDescent="0.2">
      <c r="A76" s="268"/>
      <c r="B76" s="271"/>
      <c r="C76" s="328" t="s">
        <v>830</v>
      </c>
      <c r="D76" s="329"/>
      <c r="E76" s="272">
        <v>8</v>
      </c>
      <c r="F76" s="273"/>
      <c r="G76" s="274"/>
      <c r="H76" s="275"/>
      <c r="I76" s="269"/>
      <c r="J76" s="276"/>
      <c r="K76" s="269"/>
      <c r="M76" s="270" t="s">
        <v>830</v>
      </c>
      <c r="O76" s="259"/>
    </row>
    <row r="77" spans="1:80" ht="22.5" x14ac:dyDescent="0.2">
      <c r="A77" s="260">
        <v>22</v>
      </c>
      <c r="B77" s="261" t="s">
        <v>474</v>
      </c>
      <c r="C77" s="262" t="s">
        <v>475</v>
      </c>
      <c r="D77" s="263" t="s">
        <v>124</v>
      </c>
      <c r="E77" s="264">
        <v>37</v>
      </c>
      <c r="F77" s="264">
        <v>0</v>
      </c>
      <c r="G77" s="265">
        <f>E77*F77</f>
        <v>0</v>
      </c>
      <c r="H77" s="266">
        <v>3.0000000000000001E-5</v>
      </c>
      <c r="I77" s="267">
        <f>E77*H77</f>
        <v>1.1100000000000001E-3</v>
      </c>
      <c r="J77" s="266">
        <v>0</v>
      </c>
      <c r="K77" s="267">
        <f>E77*J77</f>
        <v>0</v>
      </c>
      <c r="O77" s="259">
        <v>2</v>
      </c>
      <c r="AA77" s="232">
        <v>1</v>
      </c>
      <c r="AB77" s="232">
        <v>7</v>
      </c>
      <c r="AC77" s="232">
        <v>7</v>
      </c>
      <c r="AZ77" s="232">
        <v>2</v>
      </c>
      <c r="BA77" s="232">
        <f>IF(AZ77=1,G77,0)</f>
        <v>0</v>
      </c>
      <c r="BB77" s="232">
        <f>IF(AZ77=2,G77,0)</f>
        <v>0</v>
      </c>
      <c r="BC77" s="232">
        <f>IF(AZ77=3,G77,0)</f>
        <v>0</v>
      </c>
      <c r="BD77" s="232">
        <f>IF(AZ77=4,G77,0)</f>
        <v>0</v>
      </c>
      <c r="BE77" s="232">
        <f>IF(AZ77=5,G77,0)</f>
        <v>0</v>
      </c>
      <c r="CA77" s="259">
        <v>1</v>
      </c>
      <c r="CB77" s="259">
        <v>7</v>
      </c>
    </row>
    <row r="78" spans="1:80" ht="22.5" x14ac:dyDescent="0.2">
      <c r="A78" s="260">
        <v>23</v>
      </c>
      <c r="B78" s="261" t="s">
        <v>476</v>
      </c>
      <c r="C78" s="262" t="s">
        <v>477</v>
      </c>
      <c r="D78" s="263" t="s">
        <v>124</v>
      </c>
      <c r="E78" s="264">
        <v>22.7</v>
      </c>
      <c r="F78" s="264">
        <v>0</v>
      </c>
      <c r="G78" s="265">
        <f>E78*F78</f>
        <v>0</v>
      </c>
      <c r="H78" s="266">
        <v>6.0000000000000002E-5</v>
      </c>
      <c r="I78" s="267">
        <f>E78*H78</f>
        <v>1.3619999999999999E-3</v>
      </c>
      <c r="J78" s="266">
        <v>0</v>
      </c>
      <c r="K78" s="267">
        <f>E78*J78</f>
        <v>0</v>
      </c>
      <c r="O78" s="259">
        <v>2</v>
      </c>
      <c r="AA78" s="232">
        <v>1</v>
      </c>
      <c r="AB78" s="232">
        <v>7</v>
      </c>
      <c r="AC78" s="232">
        <v>7</v>
      </c>
      <c r="AZ78" s="232">
        <v>2</v>
      </c>
      <c r="BA78" s="232">
        <f>IF(AZ78=1,G78,0)</f>
        <v>0</v>
      </c>
      <c r="BB78" s="232">
        <f>IF(AZ78=2,G78,0)</f>
        <v>0</v>
      </c>
      <c r="BC78" s="232">
        <f>IF(AZ78=3,G78,0)</f>
        <v>0</v>
      </c>
      <c r="BD78" s="232">
        <f>IF(AZ78=4,G78,0)</f>
        <v>0</v>
      </c>
      <c r="BE78" s="232">
        <f>IF(AZ78=5,G78,0)</f>
        <v>0</v>
      </c>
      <c r="CA78" s="259">
        <v>1</v>
      </c>
      <c r="CB78" s="259">
        <v>7</v>
      </c>
    </row>
    <row r="79" spans="1:80" ht="22.5" x14ac:dyDescent="0.2">
      <c r="A79" s="260">
        <v>24</v>
      </c>
      <c r="B79" s="261" t="s">
        <v>478</v>
      </c>
      <c r="C79" s="262" t="s">
        <v>479</v>
      </c>
      <c r="D79" s="263" t="s">
        <v>124</v>
      </c>
      <c r="E79" s="264">
        <v>19</v>
      </c>
      <c r="F79" s="264">
        <v>0</v>
      </c>
      <c r="G79" s="265">
        <f>E79*F79</f>
        <v>0</v>
      </c>
      <c r="H79" s="266">
        <v>5.0000000000000002E-5</v>
      </c>
      <c r="I79" s="267">
        <f>E79*H79</f>
        <v>9.5E-4</v>
      </c>
      <c r="J79" s="266">
        <v>0</v>
      </c>
      <c r="K79" s="267">
        <f>E79*J79</f>
        <v>0</v>
      </c>
      <c r="O79" s="259">
        <v>2</v>
      </c>
      <c r="AA79" s="232">
        <v>1</v>
      </c>
      <c r="AB79" s="232">
        <v>7</v>
      </c>
      <c r="AC79" s="232">
        <v>7</v>
      </c>
      <c r="AZ79" s="232">
        <v>2</v>
      </c>
      <c r="BA79" s="232">
        <f>IF(AZ79=1,G79,0)</f>
        <v>0</v>
      </c>
      <c r="BB79" s="232">
        <f>IF(AZ79=2,G79,0)</f>
        <v>0</v>
      </c>
      <c r="BC79" s="232">
        <f>IF(AZ79=3,G79,0)</f>
        <v>0</v>
      </c>
      <c r="BD79" s="232">
        <f>IF(AZ79=4,G79,0)</f>
        <v>0</v>
      </c>
      <c r="BE79" s="232">
        <f>IF(AZ79=5,G79,0)</f>
        <v>0</v>
      </c>
      <c r="CA79" s="259">
        <v>1</v>
      </c>
      <c r="CB79" s="259">
        <v>7</v>
      </c>
    </row>
    <row r="80" spans="1:80" x14ac:dyDescent="0.2">
      <c r="A80" s="260">
        <v>25</v>
      </c>
      <c r="B80" s="261" t="s">
        <v>480</v>
      </c>
      <c r="C80" s="262" t="s">
        <v>481</v>
      </c>
      <c r="D80" s="263" t="s">
        <v>197</v>
      </c>
      <c r="E80" s="264">
        <v>28</v>
      </c>
      <c r="F80" s="264">
        <v>0</v>
      </c>
      <c r="G80" s="265">
        <f>E80*F80</f>
        <v>0</v>
      </c>
      <c r="H80" s="266">
        <v>0</v>
      </c>
      <c r="I80" s="267">
        <f>E80*H80</f>
        <v>0</v>
      </c>
      <c r="J80" s="266">
        <v>0</v>
      </c>
      <c r="K80" s="267">
        <f>E80*J80</f>
        <v>0</v>
      </c>
      <c r="O80" s="259">
        <v>2</v>
      </c>
      <c r="AA80" s="232">
        <v>1</v>
      </c>
      <c r="AB80" s="232">
        <v>7</v>
      </c>
      <c r="AC80" s="232">
        <v>7</v>
      </c>
      <c r="AZ80" s="232">
        <v>2</v>
      </c>
      <c r="BA80" s="232">
        <f>IF(AZ80=1,G80,0)</f>
        <v>0</v>
      </c>
      <c r="BB80" s="232">
        <f>IF(AZ80=2,G80,0)</f>
        <v>0</v>
      </c>
      <c r="BC80" s="232">
        <f>IF(AZ80=3,G80,0)</f>
        <v>0</v>
      </c>
      <c r="BD80" s="232">
        <f>IF(AZ80=4,G80,0)</f>
        <v>0</v>
      </c>
      <c r="BE80" s="232">
        <f>IF(AZ80=5,G80,0)</f>
        <v>0</v>
      </c>
      <c r="CA80" s="259">
        <v>1</v>
      </c>
      <c r="CB80" s="259">
        <v>7</v>
      </c>
    </row>
    <row r="81" spans="1:80" x14ac:dyDescent="0.2">
      <c r="A81" s="268"/>
      <c r="B81" s="271"/>
      <c r="C81" s="328" t="s">
        <v>831</v>
      </c>
      <c r="D81" s="329"/>
      <c r="E81" s="272">
        <v>14</v>
      </c>
      <c r="F81" s="273"/>
      <c r="G81" s="274"/>
      <c r="H81" s="275"/>
      <c r="I81" s="269"/>
      <c r="J81" s="276"/>
      <c r="K81" s="269"/>
      <c r="M81" s="270" t="s">
        <v>831</v>
      </c>
      <c r="O81" s="259"/>
    </row>
    <row r="82" spans="1:80" x14ac:dyDescent="0.2">
      <c r="A82" s="268"/>
      <c r="B82" s="271"/>
      <c r="C82" s="328" t="s">
        <v>832</v>
      </c>
      <c r="D82" s="329"/>
      <c r="E82" s="272">
        <v>14</v>
      </c>
      <c r="F82" s="273"/>
      <c r="G82" s="274"/>
      <c r="H82" s="275"/>
      <c r="I82" s="269"/>
      <c r="J82" s="276"/>
      <c r="K82" s="269"/>
      <c r="M82" s="270" t="s">
        <v>832</v>
      </c>
      <c r="O82" s="259"/>
    </row>
    <row r="83" spans="1:80" x14ac:dyDescent="0.2">
      <c r="A83" s="260">
        <v>26</v>
      </c>
      <c r="B83" s="261" t="s">
        <v>483</v>
      </c>
      <c r="C83" s="262" t="s">
        <v>484</v>
      </c>
      <c r="D83" s="263" t="s">
        <v>197</v>
      </c>
      <c r="E83" s="264">
        <v>10</v>
      </c>
      <c r="F83" s="264">
        <v>0</v>
      </c>
      <c r="G83" s="265">
        <f>E83*F83</f>
        <v>0</v>
      </c>
      <c r="H83" s="266">
        <v>0</v>
      </c>
      <c r="I83" s="267">
        <f>E83*H83</f>
        <v>0</v>
      </c>
      <c r="J83" s="266">
        <v>0</v>
      </c>
      <c r="K83" s="267">
        <f>E83*J83</f>
        <v>0</v>
      </c>
      <c r="O83" s="259">
        <v>2</v>
      </c>
      <c r="AA83" s="232">
        <v>1</v>
      </c>
      <c r="AB83" s="232">
        <v>7</v>
      </c>
      <c r="AC83" s="232">
        <v>7</v>
      </c>
      <c r="AZ83" s="232">
        <v>2</v>
      </c>
      <c r="BA83" s="232">
        <f>IF(AZ83=1,G83,0)</f>
        <v>0</v>
      </c>
      <c r="BB83" s="232">
        <f>IF(AZ83=2,G83,0)</f>
        <v>0</v>
      </c>
      <c r="BC83" s="232">
        <f>IF(AZ83=3,G83,0)</f>
        <v>0</v>
      </c>
      <c r="BD83" s="232">
        <f>IF(AZ83=4,G83,0)</f>
        <v>0</v>
      </c>
      <c r="BE83" s="232">
        <f>IF(AZ83=5,G83,0)</f>
        <v>0</v>
      </c>
      <c r="CA83" s="259">
        <v>1</v>
      </c>
      <c r="CB83" s="259">
        <v>7</v>
      </c>
    </row>
    <row r="84" spans="1:80" x14ac:dyDescent="0.2">
      <c r="A84" s="260">
        <v>27</v>
      </c>
      <c r="B84" s="261" t="s">
        <v>485</v>
      </c>
      <c r="C84" s="262" t="s">
        <v>486</v>
      </c>
      <c r="D84" s="263" t="s">
        <v>487</v>
      </c>
      <c r="E84" s="264">
        <v>6</v>
      </c>
      <c r="F84" s="264">
        <v>0</v>
      </c>
      <c r="G84" s="265">
        <f>E84*F84</f>
        <v>0</v>
      </c>
      <c r="H84" s="266">
        <v>1.56E-3</v>
      </c>
      <c r="I84" s="267">
        <f>E84*H84</f>
        <v>9.3600000000000003E-3</v>
      </c>
      <c r="J84" s="266">
        <v>0</v>
      </c>
      <c r="K84" s="267">
        <f>E84*J84</f>
        <v>0</v>
      </c>
      <c r="O84" s="259">
        <v>2</v>
      </c>
      <c r="AA84" s="232">
        <v>1</v>
      </c>
      <c r="AB84" s="232">
        <v>7</v>
      </c>
      <c r="AC84" s="232">
        <v>7</v>
      </c>
      <c r="AZ84" s="232">
        <v>2</v>
      </c>
      <c r="BA84" s="232">
        <f>IF(AZ84=1,G84,0)</f>
        <v>0</v>
      </c>
      <c r="BB84" s="232">
        <f>IF(AZ84=2,G84,0)</f>
        <v>0</v>
      </c>
      <c r="BC84" s="232">
        <f>IF(AZ84=3,G84,0)</f>
        <v>0</v>
      </c>
      <c r="BD84" s="232">
        <f>IF(AZ84=4,G84,0)</f>
        <v>0</v>
      </c>
      <c r="BE84" s="232">
        <f>IF(AZ84=5,G84,0)</f>
        <v>0</v>
      </c>
      <c r="CA84" s="259">
        <v>1</v>
      </c>
      <c r="CB84" s="259">
        <v>7</v>
      </c>
    </row>
    <row r="85" spans="1:80" x14ac:dyDescent="0.2">
      <c r="A85" s="268"/>
      <c r="B85" s="271"/>
      <c r="C85" s="328" t="s">
        <v>833</v>
      </c>
      <c r="D85" s="329"/>
      <c r="E85" s="272">
        <v>3</v>
      </c>
      <c r="F85" s="273"/>
      <c r="G85" s="274"/>
      <c r="H85" s="275"/>
      <c r="I85" s="269"/>
      <c r="J85" s="276"/>
      <c r="K85" s="269"/>
      <c r="M85" s="270" t="s">
        <v>833</v>
      </c>
      <c r="O85" s="259"/>
    </row>
    <row r="86" spans="1:80" x14ac:dyDescent="0.2">
      <c r="A86" s="268"/>
      <c r="B86" s="271"/>
      <c r="C86" s="328" t="s">
        <v>834</v>
      </c>
      <c r="D86" s="329"/>
      <c r="E86" s="272">
        <v>3</v>
      </c>
      <c r="F86" s="273"/>
      <c r="G86" s="274"/>
      <c r="H86" s="275"/>
      <c r="I86" s="269"/>
      <c r="J86" s="276"/>
      <c r="K86" s="269"/>
      <c r="M86" s="270" t="s">
        <v>834</v>
      </c>
      <c r="O86" s="259"/>
    </row>
    <row r="87" spans="1:80" x14ac:dyDescent="0.2">
      <c r="A87" s="260">
        <v>28</v>
      </c>
      <c r="B87" s="261" t="s">
        <v>489</v>
      </c>
      <c r="C87" s="262" t="s">
        <v>490</v>
      </c>
      <c r="D87" s="263" t="s">
        <v>197</v>
      </c>
      <c r="E87" s="264">
        <v>6</v>
      </c>
      <c r="F87" s="264">
        <v>0</v>
      </c>
      <c r="G87" s="265">
        <f>E87*F87</f>
        <v>0</v>
      </c>
      <c r="H87" s="266">
        <v>3.1E-4</v>
      </c>
      <c r="I87" s="267">
        <f>E87*H87</f>
        <v>1.8600000000000001E-3</v>
      </c>
      <c r="J87" s="266">
        <v>0</v>
      </c>
      <c r="K87" s="267">
        <f>E87*J87</f>
        <v>0</v>
      </c>
      <c r="O87" s="259">
        <v>2</v>
      </c>
      <c r="AA87" s="232">
        <v>1</v>
      </c>
      <c r="AB87" s="232">
        <v>7</v>
      </c>
      <c r="AC87" s="232">
        <v>7</v>
      </c>
      <c r="AZ87" s="232">
        <v>2</v>
      </c>
      <c r="BA87" s="232">
        <f>IF(AZ87=1,G87,0)</f>
        <v>0</v>
      </c>
      <c r="BB87" s="232">
        <f>IF(AZ87=2,G87,0)</f>
        <v>0</v>
      </c>
      <c r="BC87" s="232">
        <f>IF(AZ87=3,G87,0)</f>
        <v>0</v>
      </c>
      <c r="BD87" s="232">
        <f>IF(AZ87=4,G87,0)</f>
        <v>0</v>
      </c>
      <c r="BE87" s="232">
        <f>IF(AZ87=5,G87,0)</f>
        <v>0</v>
      </c>
      <c r="CA87" s="259">
        <v>1</v>
      </c>
      <c r="CB87" s="259">
        <v>7</v>
      </c>
    </row>
    <row r="88" spans="1:80" x14ac:dyDescent="0.2">
      <c r="A88" s="268"/>
      <c r="B88" s="271"/>
      <c r="C88" s="328" t="s">
        <v>835</v>
      </c>
      <c r="D88" s="329"/>
      <c r="E88" s="272">
        <v>3</v>
      </c>
      <c r="F88" s="273"/>
      <c r="G88" s="274"/>
      <c r="H88" s="275"/>
      <c r="I88" s="269"/>
      <c r="J88" s="276"/>
      <c r="K88" s="269"/>
      <c r="M88" s="270" t="s">
        <v>835</v>
      </c>
      <c r="O88" s="259"/>
    </row>
    <row r="89" spans="1:80" x14ac:dyDescent="0.2">
      <c r="A89" s="268"/>
      <c r="B89" s="271"/>
      <c r="C89" s="328" t="s">
        <v>836</v>
      </c>
      <c r="D89" s="329"/>
      <c r="E89" s="272">
        <v>3</v>
      </c>
      <c r="F89" s="273"/>
      <c r="G89" s="274"/>
      <c r="H89" s="275"/>
      <c r="I89" s="269"/>
      <c r="J89" s="276"/>
      <c r="K89" s="269"/>
      <c r="M89" s="270" t="s">
        <v>836</v>
      </c>
      <c r="O89" s="259"/>
    </row>
    <row r="90" spans="1:80" x14ac:dyDescent="0.2">
      <c r="A90" s="260">
        <v>29</v>
      </c>
      <c r="B90" s="261" t="s">
        <v>491</v>
      </c>
      <c r="C90" s="262" t="s">
        <v>492</v>
      </c>
      <c r="D90" s="263" t="s">
        <v>197</v>
      </c>
      <c r="E90" s="264">
        <v>4</v>
      </c>
      <c r="F90" s="264">
        <v>0</v>
      </c>
      <c r="G90" s="265">
        <f>E90*F90</f>
        <v>0</v>
      </c>
      <c r="H90" s="266">
        <v>4.8000000000000001E-4</v>
      </c>
      <c r="I90" s="267">
        <f>E90*H90</f>
        <v>1.92E-3</v>
      </c>
      <c r="J90" s="266">
        <v>0</v>
      </c>
      <c r="K90" s="267">
        <f>E90*J90</f>
        <v>0</v>
      </c>
      <c r="O90" s="259">
        <v>2</v>
      </c>
      <c r="AA90" s="232">
        <v>1</v>
      </c>
      <c r="AB90" s="232">
        <v>7</v>
      </c>
      <c r="AC90" s="232">
        <v>7</v>
      </c>
      <c r="AZ90" s="232">
        <v>2</v>
      </c>
      <c r="BA90" s="232">
        <f>IF(AZ90=1,G90,0)</f>
        <v>0</v>
      </c>
      <c r="BB90" s="232">
        <f>IF(AZ90=2,G90,0)</f>
        <v>0</v>
      </c>
      <c r="BC90" s="232">
        <f>IF(AZ90=3,G90,0)</f>
        <v>0</v>
      </c>
      <c r="BD90" s="232">
        <f>IF(AZ90=4,G90,0)</f>
        <v>0</v>
      </c>
      <c r="BE90" s="232">
        <f>IF(AZ90=5,G90,0)</f>
        <v>0</v>
      </c>
      <c r="CA90" s="259">
        <v>1</v>
      </c>
      <c r="CB90" s="259">
        <v>7</v>
      </c>
    </row>
    <row r="91" spans="1:80" x14ac:dyDescent="0.2">
      <c r="A91" s="268"/>
      <c r="B91" s="271"/>
      <c r="C91" s="328" t="s">
        <v>694</v>
      </c>
      <c r="D91" s="329"/>
      <c r="E91" s="272">
        <v>2</v>
      </c>
      <c r="F91" s="273"/>
      <c r="G91" s="274"/>
      <c r="H91" s="275"/>
      <c r="I91" s="269"/>
      <c r="J91" s="276"/>
      <c r="K91" s="269"/>
      <c r="M91" s="298">
        <v>4.3347222222222221</v>
      </c>
      <c r="O91" s="259"/>
    </row>
    <row r="92" spans="1:80" x14ac:dyDescent="0.2">
      <c r="A92" s="268"/>
      <c r="B92" s="271"/>
      <c r="C92" s="328" t="s">
        <v>696</v>
      </c>
      <c r="D92" s="329"/>
      <c r="E92" s="272">
        <v>2</v>
      </c>
      <c r="F92" s="273"/>
      <c r="G92" s="274"/>
      <c r="H92" s="275"/>
      <c r="I92" s="269"/>
      <c r="J92" s="276"/>
      <c r="K92" s="269"/>
      <c r="M92" s="298">
        <v>8.5430555555555561</v>
      </c>
      <c r="O92" s="259"/>
    </row>
    <row r="93" spans="1:80" x14ac:dyDescent="0.2">
      <c r="A93" s="260">
        <v>30</v>
      </c>
      <c r="B93" s="261" t="s">
        <v>493</v>
      </c>
      <c r="C93" s="262" t="s">
        <v>494</v>
      </c>
      <c r="D93" s="263" t="s">
        <v>124</v>
      </c>
      <c r="E93" s="264">
        <v>78.7</v>
      </c>
      <c r="F93" s="264">
        <v>0</v>
      </c>
      <c r="G93" s="265">
        <f>E93*F93</f>
        <v>0</v>
      </c>
      <c r="H93" s="266">
        <v>0</v>
      </c>
      <c r="I93" s="267">
        <f>E93*H93</f>
        <v>0</v>
      </c>
      <c r="J93" s="266">
        <v>0</v>
      </c>
      <c r="K93" s="267">
        <f>E93*J93</f>
        <v>0</v>
      </c>
      <c r="O93" s="259">
        <v>2</v>
      </c>
      <c r="AA93" s="232">
        <v>1</v>
      </c>
      <c r="AB93" s="232">
        <v>7</v>
      </c>
      <c r="AC93" s="232">
        <v>7</v>
      </c>
      <c r="AZ93" s="232">
        <v>2</v>
      </c>
      <c r="BA93" s="232">
        <f>IF(AZ93=1,G93,0)</f>
        <v>0</v>
      </c>
      <c r="BB93" s="232">
        <f>IF(AZ93=2,G93,0)</f>
        <v>0</v>
      </c>
      <c r="BC93" s="232">
        <f>IF(AZ93=3,G93,0)</f>
        <v>0</v>
      </c>
      <c r="BD93" s="232">
        <f>IF(AZ93=4,G93,0)</f>
        <v>0</v>
      </c>
      <c r="BE93" s="232">
        <f>IF(AZ93=5,G93,0)</f>
        <v>0</v>
      </c>
      <c r="CA93" s="259">
        <v>1</v>
      </c>
      <c r="CB93" s="259">
        <v>7</v>
      </c>
    </row>
    <row r="94" spans="1:80" x14ac:dyDescent="0.2">
      <c r="A94" s="268"/>
      <c r="B94" s="271"/>
      <c r="C94" s="328" t="s">
        <v>837</v>
      </c>
      <c r="D94" s="329"/>
      <c r="E94" s="272">
        <v>78.7</v>
      </c>
      <c r="F94" s="273"/>
      <c r="G94" s="274"/>
      <c r="H94" s="275"/>
      <c r="I94" s="269"/>
      <c r="J94" s="276"/>
      <c r="K94" s="269"/>
      <c r="M94" s="270" t="s">
        <v>837</v>
      </c>
      <c r="O94" s="259"/>
    </row>
    <row r="95" spans="1:80" x14ac:dyDescent="0.2">
      <c r="A95" s="260">
        <v>31</v>
      </c>
      <c r="B95" s="261" t="s">
        <v>496</v>
      </c>
      <c r="C95" s="262" t="s">
        <v>497</v>
      </c>
      <c r="D95" s="263" t="s">
        <v>124</v>
      </c>
      <c r="E95" s="264">
        <v>78.7</v>
      </c>
      <c r="F95" s="264">
        <v>0</v>
      </c>
      <c r="G95" s="265">
        <f>E95*F95</f>
        <v>0</v>
      </c>
      <c r="H95" s="266">
        <v>3.601E-2</v>
      </c>
      <c r="I95" s="267">
        <f>E95*H95</f>
        <v>2.833987</v>
      </c>
      <c r="J95" s="266">
        <v>0</v>
      </c>
      <c r="K95" s="267">
        <f>E95*J95</f>
        <v>0</v>
      </c>
      <c r="O95" s="259">
        <v>2</v>
      </c>
      <c r="AA95" s="232">
        <v>1</v>
      </c>
      <c r="AB95" s="232">
        <v>7</v>
      </c>
      <c r="AC95" s="232">
        <v>7</v>
      </c>
      <c r="AZ95" s="232">
        <v>2</v>
      </c>
      <c r="BA95" s="232">
        <f>IF(AZ95=1,G95,0)</f>
        <v>0</v>
      </c>
      <c r="BB95" s="232">
        <f>IF(AZ95=2,G95,0)</f>
        <v>0</v>
      </c>
      <c r="BC95" s="232">
        <f>IF(AZ95=3,G95,0)</f>
        <v>0</v>
      </c>
      <c r="BD95" s="232">
        <f>IF(AZ95=4,G95,0)</f>
        <v>0</v>
      </c>
      <c r="BE95" s="232">
        <f>IF(AZ95=5,G95,0)</f>
        <v>0</v>
      </c>
      <c r="CA95" s="259">
        <v>1</v>
      </c>
      <c r="CB95" s="259">
        <v>7</v>
      </c>
    </row>
    <row r="96" spans="1:80" x14ac:dyDescent="0.2">
      <c r="A96" s="260">
        <v>32</v>
      </c>
      <c r="B96" s="261" t="s">
        <v>498</v>
      </c>
      <c r="C96" s="262" t="s">
        <v>499</v>
      </c>
      <c r="D96" s="263" t="s">
        <v>12</v>
      </c>
      <c r="E96" s="264"/>
      <c r="F96" s="264">
        <v>0</v>
      </c>
      <c r="G96" s="265">
        <f>E96*F96</f>
        <v>0</v>
      </c>
      <c r="H96" s="266">
        <v>0</v>
      </c>
      <c r="I96" s="267">
        <f>E96*H96</f>
        <v>0</v>
      </c>
      <c r="J96" s="266"/>
      <c r="K96" s="267">
        <f>E96*J96</f>
        <v>0</v>
      </c>
      <c r="O96" s="259">
        <v>2</v>
      </c>
      <c r="AA96" s="232">
        <v>7</v>
      </c>
      <c r="AB96" s="232">
        <v>1002</v>
      </c>
      <c r="AC96" s="232">
        <v>5</v>
      </c>
      <c r="AZ96" s="232">
        <v>2</v>
      </c>
      <c r="BA96" s="232">
        <f>IF(AZ96=1,G96,0)</f>
        <v>0</v>
      </c>
      <c r="BB96" s="232">
        <f>IF(AZ96=2,G96,0)</f>
        <v>0</v>
      </c>
      <c r="BC96" s="232">
        <f>IF(AZ96=3,G96,0)</f>
        <v>0</v>
      </c>
      <c r="BD96" s="232">
        <f>IF(AZ96=4,G96,0)</f>
        <v>0</v>
      </c>
      <c r="BE96" s="232">
        <f>IF(AZ96=5,G96,0)</f>
        <v>0</v>
      </c>
      <c r="CA96" s="259">
        <v>7</v>
      </c>
      <c r="CB96" s="259">
        <v>1002</v>
      </c>
    </row>
    <row r="97" spans="1:80" x14ac:dyDescent="0.2">
      <c r="A97" s="277"/>
      <c r="B97" s="278" t="s">
        <v>99</v>
      </c>
      <c r="C97" s="279" t="s">
        <v>460</v>
      </c>
      <c r="D97" s="280"/>
      <c r="E97" s="281"/>
      <c r="F97" s="282"/>
      <c r="G97" s="283">
        <f>SUM(G59:G96)</f>
        <v>0</v>
      </c>
      <c r="H97" s="284"/>
      <c r="I97" s="285">
        <f>SUM(I59:I96)</f>
        <v>2.8916930000000001</v>
      </c>
      <c r="J97" s="284"/>
      <c r="K97" s="285">
        <f>SUM(K59:K96)</f>
        <v>0</v>
      </c>
      <c r="O97" s="259">
        <v>4</v>
      </c>
      <c r="BA97" s="286">
        <f>SUM(BA59:BA96)</f>
        <v>0</v>
      </c>
      <c r="BB97" s="286">
        <f>SUM(BB59:BB96)</f>
        <v>0</v>
      </c>
      <c r="BC97" s="286">
        <f>SUM(BC59:BC96)</f>
        <v>0</v>
      </c>
      <c r="BD97" s="286">
        <f>SUM(BD59:BD96)</f>
        <v>0</v>
      </c>
      <c r="BE97" s="286">
        <f>SUM(BE59:BE96)</f>
        <v>0</v>
      </c>
    </row>
    <row r="98" spans="1:80" x14ac:dyDescent="0.2">
      <c r="A98" s="249" t="s">
        <v>97</v>
      </c>
      <c r="B98" s="250" t="s">
        <v>292</v>
      </c>
      <c r="C98" s="251" t="s">
        <v>293</v>
      </c>
      <c r="D98" s="252"/>
      <c r="E98" s="253"/>
      <c r="F98" s="253"/>
      <c r="G98" s="254"/>
      <c r="H98" s="255"/>
      <c r="I98" s="256"/>
      <c r="J98" s="257"/>
      <c r="K98" s="258"/>
      <c r="O98" s="259">
        <v>1</v>
      </c>
    </row>
    <row r="99" spans="1:80" ht="22.5" x14ac:dyDescent="0.2">
      <c r="A99" s="260">
        <v>33</v>
      </c>
      <c r="B99" s="261" t="s">
        <v>500</v>
      </c>
      <c r="C99" s="262" t="s">
        <v>501</v>
      </c>
      <c r="D99" s="263" t="s">
        <v>297</v>
      </c>
      <c r="E99" s="264">
        <v>2</v>
      </c>
      <c r="F99" s="264">
        <v>0</v>
      </c>
      <c r="G99" s="265">
        <f>E99*F99</f>
        <v>0</v>
      </c>
      <c r="H99" s="266">
        <v>1.6389999999999998E-2</v>
      </c>
      <c r="I99" s="267">
        <f>E99*H99</f>
        <v>3.2779999999999997E-2</v>
      </c>
      <c r="J99" s="266">
        <v>0</v>
      </c>
      <c r="K99" s="267">
        <f>E99*J99</f>
        <v>0</v>
      </c>
      <c r="O99" s="259">
        <v>2</v>
      </c>
      <c r="AA99" s="232">
        <v>1</v>
      </c>
      <c r="AB99" s="232">
        <v>0</v>
      </c>
      <c r="AC99" s="232">
        <v>0</v>
      </c>
      <c r="AZ99" s="232">
        <v>2</v>
      </c>
      <c r="BA99" s="232">
        <f>IF(AZ99=1,G99,0)</f>
        <v>0</v>
      </c>
      <c r="BB99" s="232">
        <f>IF(AZ99=2,G99,0)</f>
        <v>0</v>
      </c>
      <c r="BC99" s="232">
        <f>IF(AZ99=3,G99,0)</f>
        <v>0</v>
      </c>
      <c r="BD99" s="232">
        <f>IF(AZ99=4,G99,0)</f>
        <v>0</v>
      </c>
      <c r="BE99" s="232">
        <f>IF(AZ99=5,G99,0)</f>
        <v>0</v>
      </c>
      <c r="CA99" s="259">
        <v>1</v>
      </c>
      <c r="CB99" s="259">
        <v>0</v>
      </c>
    </row>
    <row r="100" spans="1:80" x14ac:dyDescent="0.2">
      <c r="A100" s="268"/>
      <c r="B100" s="271"/>
      <c r="C100" s="328" t="s">
        <v>695</v>
      </c>
      <c r="D100" s="329"/>
      <c r="E100" s="272">
        <v>1</v>
      </c>
      <c r="F100" s="273"/>
      <c r="G100" s="274"/>
      <c r="H100" s="275"/>
      <c r="I100" s="269"/>
      <c r="J100" s="276"/>
      <c r="K100" s="269"/>
      <c r="M100" s="298">
        <v>4.3756944444444441</v>
      </c>
      <c r="O100" s="259"/>
    </row>
    <row r="101" spans="1:80" x14ac:dyDescent="0.2">
      <c r="A101" s="268"/>
      <c r="B101" s="271"/>
      <c r="C101" s="328" t="s">
        <v>697</v>
      </c>
      <c r="D101" s="329"/>
      <c r="E101" s="272">
        <v>1</v>
      </c>
      <c r="F101" s="273"/>
      <c r="G101" s="274"/>
      <c r="H101" s="275"/>
      <c r="I101" s="269"/>
      <c r="J101" s="276"/>
      <c r="K101" s="269"/>
      <c r="M101" s="298">
        <v>8.5840277777777789</v>
      </c>
      <c r="O101" s="259"/>
    </row>
    <row r="102" spans="1:80" ht="22.5" x14ac:dyDescent="0.2">
      <c r="A102" s="260">
        <v>34</v>
      </c>
      <c r="B102" s="261" t="s">
        <v>502</v>
      </c>
      <c r="C102" s="262" t="s">
        <v>503</v>
      </c>
      <c r="D102" s="263" t="s">
        <v>297</v>
      </c>
      <c r="E102" s="264">
        <v>10</v>
      </c>
      <c r="F102" s="264">
        <v>0</v>
      </c>
      <c r="G102" s="265">
        <f>E102*F102</f>
        <v>0</v>
      </c>
      <c r="H102" s="266">
        <v>1.7389999999999999E-2</v>
      </c>
      <c r="I102" s="267">
        <f>E102*H102</f>
        <v>0.1739</v>
      </c>
      <c r="J102" s="266">
        <v>0</v>
      </c>
      <c r="K102" s="267">
        <f>E102*J102</f>
        <v>0</v>
      </c>
      <c r="O102" s="259">
        <v>2</v>
      </c>
      <c r="AA102" s="232">
        <v>1</v>
      </c>
      <c r="AB102" s="232">
        <v>7</v>
      </c>
      <c r="AC102" s="232">
        <v>7</v>
      </c>
      <c r="AZ102" s="232">
        <v>2</v>
      </c>
      <c r="BA102" s="232">
        <f>IF(AZ102=1,G102,0)</f>
        <v>0</v>
      </c>
      <c r="BB102" s="232">
        <f>IF(AZ102=2,G102,0)</f>
        <v>0</v>
      </c>
      <c r="BC102" s="232">
        <f>IF(AZ102=3,G102,0)</f>
        <v>0</v>
      </c>
      <c r="BD102" s="232">
        <f>IF(AZ102=4,G102,0)</f>
        <v>0</v>
      </c>
      <c r="BE102" s="232">
        <f>IF(AZ102=5,G102,0)</f>
        <v>0</v>
      </c>
      <c r="CA102" s="259">
        <v>1</v>
      </c>
      <c r="CB102" s="259">
        <v>7</v>
      </c>
    </row>
    <row r="103" spans="1:80" x14ac:dyDescent="0.2">
      <c r="A103" s="268"/>
      <c r="B103" s="271"/>
      <c r="C103" s="328" t="s">
        <v>814</v>
      </c>
      <c r="D103" s="329"/>
      <c r="E103" s="272">
        <v>5</v>
      </c>
      <c r="F103" s="273"/>
      <c r="G103" s="274"/>
      <c r="H103" s="275"/>
      <c r="I103" s="269"/>
      <c r="J103" s="276"/>
      <c r="K103" s="269"/>
      <c r="M103" s="298">
        <v>4.3368055555555554</v>
      </c>
      <c r="O103" s="259"/>
    </row>
    <row r="104" spans="1:80" x14ac:dyDescent="0.2">
      <c r="A104" s="268"/>
      <c r="B104" s="271"/>
      <c r="C104" s="328" t="s">
        <v>816</v>
      </c>
      <c r="D104" s="329"/>
      <c r="E104" s="272">
        <v>5</v>
      </c>
      <c r="F104" s="273"/>
      <c r="G104" s="274"/>
      <c r="H104" s="275"/>
      <c r="I104" s="269"/>
      <c r="J104" s="276"/>
      <c r="K104" s="269"/>
      <c r="M104" s="298">
        <v>8.5451388888888893</v>
      </c>
      <c r="O104" s="259"/>
    </row>
    <row r="105" spans="1:80" x14ac:dyDescent="0.2">
      <c r="A105" s="260">
        <v>35</v>
      </c>
      <c r="B105" s="261" t="s">
        <v>504</v>
      </c>
      <c r="C105" s="262" t="s">
        <v>505</v>
      </c>
      <c r="D105" s="263" t="s">
        <v>297</v>
      </c>
      <c r="E105" s="264">
        <v>12</v>
      </c>
      <c r="F105" s="264">
        <v>0</v>
      </c>
      <c r="G105" s="265">
        <f>E105*F105</f>
        <v>0</v>
      </c>
      <c r="H105" s="266">
        <v>0</v>
      </c>
      <c r="I105" s="267">
        <f>E105*H105</f>
        <v>0</v>
      </c>
      <c r="J105" s="266">
        <v>-1.933E-2</v>
      </c>
      <c r="K105" s="267">
        <f>E105*J105</f>
        <v>-0.23196</v>
      </c>
      <c r="O105" s="259">
        <v>2</v>
      </c>
      <c r="AA105" s="232">
        <v>1</v>
      </c>
      <c r="AB105" s="232">
        <v>7</v>
      </c>
      <c r="AC105" s="232">
        <v>7</v>
      </c>
      <c r="AZ105" s="232">
        <v>2</v>
      </c>
      <c r="BA105" s="232">
        <f>IF(AZ105=1,G105,0)</f>
        <v>0</v>
      </c>
      <c r="BB105" s="232">
        <f>IF(AZ105=2,G105,0)</f>
        <v>0</v>
      </c>
      <c r="BC105" s="232">
        <f>IF(AZ105=3,G105,0)</f>
        <v>0</v>
      </c>
      <c r="BD105" s="232">
        <f>IF(AZ105=4,G105,0)</f>
        <v>0</v>
      </c>
      <c r="BE105" s="232">
        <f>IF(AZ105=5,G105,0)</f>
        <v>0</v>
      </c>
      <c r="CA105" s="259">
        <v>1</v>
      </c>
      <c r="CB105" s="259">
        <v>7</v>
      </c>
    </row>
    <row r="106" spans="1:80" x14ac:dyDescent="0.2">
      <c r="A106" s="268"/>
      <c r="B106" s="271"/>
      <c r="C106" s="328" t="s">
        <v>838</v>
      </c>
      <c r="D106" s="329"/>
      <c r="E106" s="272">
        <v>6</v>
      </c>
      <c r="F106" s="273"/>
      <c r="G106" s="274"/>
      <c r="H106" s="275"/>
      <c r="I106" s="269"/>
      <c r="J106" s="276"/>
      <c r="K106" s="269"/>
      <c r="M106" s="270" t="s">
        <v>838</v>
      </c>
      <c r="O106" s="259"/>
    </row>
    <row r="107" spans="1:80" x14ac:dyDescent="0.2">
      <c r="A107" s="268"/>
      <c r="B107" s="271"/>
      <c r="C107" s="328" t="s">
        <v>839</v>
      </c>
      <c r="D107" s="329"/>
      <c r="E107" s="272">
        <v>6</v>
      </c>
      <c r="F107" s="273"/>
      <c r="G107" s="274"/>
      <c r="H107" s="275"/>
      <c r="I107" s="269"/>
      <c r="J107" s="276"/>
      <c r="K107" s="269"/>
      <c r="M107" s="270" t="s">
        <v>839</v>
      </c>
      <c r="O107" s="259"/>
    </row>
    <row r="108" spans="1:80" x14ac:dyDescent="0.2">
      <c r="A108" s="260">
        <v>36</v>
      </c>
      <c r="B108" s="261" t="s">
        <v>506</v>
      </c>
      <c r="C108" s="262" t="s">
        <v>507</v>
      </c>
      <c r="D108" s="263" t="s">
        <v>197</v>
      </c>
      <c r="E108" s="264">
        <v>12</v>
      </c>
      <c r="F108" s="264">
        <v>0</v>
      </c>
      <c r="G108" s="265">
        <f>E108*F108</f>
        <v>0</v>
      </c>
      <c r="H108" s="266">
        <v>0</v>
      </c>
      <c r="I108" s="267">
        <f>E108*H108</f>
        <v>0</v>
      </c>
      <c r="J108" s="266">
        <v>0</v>
      </c>
      <c r="K108" s="267">
        <f>E108*J108</f>
        <v>0</v>
      </c>
      <c r="O108" s="259">
        <v>2</v>
      </c>
      <c r="AA108" s="232">
        <v>1</v>
      </c>
      <c r="AB108" s="232">
        <v>7</v>
      </c>
      <c r="AC108" s="232">
        <v>7</v>
      </c>
      <c r="AZ108" s="232">
        <v>2</v>
      </c>
      <c r="BA108" s="232">
        <f>IF(AZ108=1,G108,0)</f>
        <v>0</v>
      </c>
      <c r="BB108" s="232">
        <f>IF(AZ108=2,G108,0)</f>
        <v>0</v>
      </c>
      <c r="BC108" s="232">
        <f>IF(AZ108=3,G108,0)</f>
        <v>0</v>
      </c>
      <c r="BD108" s="232">
        <f>IF(AZ108=4,G108,0)</f>
        <v>0</v>
      </c>
      <c r="BE108" s="232">
        <f>IF(AZ108=5,G108,0)</f>
        <v>0</v>
      </c>
      <c r="CA108" s="259">
        <v>1</v>
      </c>
      <c r="CB108" s="259">
        <v>7</v>
      </c>
    </row>
    <row r="109" spans="1:80" x14ac:dyDescent="0.2">
      <c r="A109" s="260">
        <v>37</v>
      </c>
      <c r="B109" s="261" t="s">
        <v>508</v>
      </c>
      <c r="C109" s="262" t="s">
        <v>509</v>
      </c>
      <c r="D109" s="263" t="s">
        <v>197</v>
      </c>
      <c r="E109" s="264">
        <v>12</v>
      </c>
      <c r="F109" s="264">
        <v>0</v>
      </c>
      <c r="G109" s="265">
        <f>E109*F109</f>
        <v>0</v>
      </c>
      <c r="H109" s="266">
        <v>0</v>
      </c>
      <c r="I109" s="267">
        <f>E109*H109</f>
        <v>0</v>
      </c>
      <c r="J109" s="266">
        <v>0</v>
      </c>
      <c r="K109" s="267">
        <f>E109*J109</f>
        <v>0</v>
      </c>
      <c r="O109" s="259">
        <v>2</v>
      </c>
      <c r="AA109" s="232">
        <v>1</v>
      </c>
      <c r="AB109" s="232">
        <v>7</v>
      </c>
      <c r="AC109" s="232">
        <v>7</v>
      </c>
      <c r="AZ109" s="232">
        <v>2</v>
      </c>
      <c r="BA109" s="232">
        <f>IF(AZ109=1,G109,0)</f>
        <v>0</v>
      </c>
      <c r="BB109" s="232">
        <f>IF(AZ109=2,G109,0)</f>
        <v>0</v>
      </c>
      <c r="BC109" s="232">
        <f>IF(AZ109=3,G109,0)</f>
        <v>0</v>
      </c>
      <c r="BD109" s="232">
        <f>IF(AZ109=4,G109,0)</f>
        <v>0</v>
      </c>
      <c r="BE109" s="232">
        <f>IF(AZ109=5,G109,0)</f>
        <v>0</v>
      </c>
      <c r="CA109" s="259">
        <v>1</v>
      </c>
      <c r="CB109" s="259">
        <v>7</v>
      </c>
    </row>
    <row r="110" spans="1:80" x14ac:dyDescent="0.2">
      <c r="A110" s="260">
        <v>38</v>
      </c>
      <c r="B110" s="261" t="s">
        <v>510</v>
      </c>
      <c r="C110" s="262" t="s">
        <v>511</v>
      </c>
      <c r="D110" s="263" t="s">
        <v>297</v>
      </c>
      <c r="E110" s="264">
        <v>12</v>
      </c>
      <c r="F110" s="264">
        <v>0</v>
      </c>
      <c r="G110" s="265">
        <f>E110*F110</f>
        <v>0</v>
      </c>
      <c r="H110" s="266">
        <v>0</v>
      </c>
      <c r="I110" s="267">
        <f>E110*H110</f>
        <v>0</v>
      </c>
      <c r="J110" s="266">
        <v>-1.9460000000000002E-2</v>
      </c>
      <c r="K110" s="267">
        <f>E110*J110</f>
        <v>-0.23352000000000001</v>
      </c>
      <c r="O110" s="259">
        <v>2</v>
      </c>
      <c r="AA110" s="232">
        <v>1</v>
      </c>
      <c r="AB110" s="232">
        <v>7</v>
      </c>
      <c r="AC110" s="232">
        <v>7</v>
      </c>
      <c r="AZ110" s="232">
        <v>2</v>
      </c>
      <c r="BA110" s="232">
        <f>IF(AZ110=1,G110,0)</f>
        <v>0</v>
      </c>
      <c r="BB110" s="232">
        <f>IF(AZ110=2,G110,0)</f>
        <v>0</v>
      </c>
      <c r="BC110" s="232">
        <f>IF(AZ110=3,G110,0)</f>
        <v>0</v>
      </c>
      <c r="BD110" s="232">
        <f>IF(AZ110=4,G110,0)</f>
        <v>0</v>
      </c>
      <c r="BE110" s="232">
        <f>IF(AZ110=5,G110,0)</f>
        <v>0</v>
      </c>
      <c r="CA110" s="259">
        <v>1</v>
      </c>
      <c r="CB110" s="259">
        <v>7</v>
      </c>
    </row>
    <row r="111" spans="1:80" x14ac:dyDescent="0.2">
      <c r="A111" s="268"/>
      <c r="B111" s="271"/>
      <c r="C111" s="328" t="s">
        <v>840</v>
      </c>
      <c r="D111" s="329"/>
      <c r="E111" s="272">
        <v>6</v>
      </c>
      <c r="F111" s="273"/>
      <c r="G111" s="274"/>
      <c r="H111" s="275"/>
      <c r="I111" s="269"/>
      <c r="J111" s="276"/>
      <c r="K111" s="269"/>
      <c r="M111" s="270" t="s">
        <v>840</v>
      </c>
      <c r="O111" s="259"/>
    </row>
    <row r="112" spans="1:80" x14ac:dyDescent="0.2">
      <c r="A112" s="268"/>
      <c r="B112" s="271"/>
      <c r="C112" s="328" t="s">
        <v>841</v>
      </c>
      <c r="D112" s="329"/>
      <c r="E112" s="272">
        <v>6</v>
      </c>
      <c r="F112" s="273"/>
      <c r="G112" s="274"/>
      <c r="H112" s="275"/>
      <c r="I112" s="269"/>
      <c r="J112" s="276"/>
      <c r="K112" s="269"/>
      <c r="M112" s="270" t="s">
        <v>841</v>
      </c>
      <c r="O112" s="259"/>
    </row>
    <row r="113" spans="1:80" x14ac:dyDescent="0.2">
      <c r="A113" s="260">
        <v>39</v>
      </c>
      <c r="B113" s="261" t="s">
        <v>512</v>
      </c>
      <c r="C113" s="262" t="s">
        <v>513</v>
      </c>
      <c r="D113" s="263" t="s">
        <v>297</v>
      </c>
      <c r="E113" s="264">
        <v>14</v>
      </c>
      <c r="F113" s="264">
        <v>0</v>
      </c>
      <c r="G113" s="265">
        <f>E113*F113</f>
        <v>0</v>
      </c>
      <c r="H113" s="266">
        <v>1.41E-3</v>
      </c>
      <c r="I113" s="267">
        <f>E113*H113</f>
        <v>1.9740000000000001E-2</v>
      </c>
      <c r="J113" s="266">
        <v>0</v>
      </c>
      <c r="K113" s="267">
        <f>E113*J113</f>
        <v>0</v>
      </c>
      <c r="O113" s="259">
        <v>2</v>
      </c>
      <c r="AA113" s="232">
        <v>1</v>
      </c>
      <c r="AB113" s="232">
        <v>7</v>
      </c>
      <c r="AC113" s="232">
        <v>7</v>
      </c>
      <c r="AZ113" s="232">
        <v>2</v>
      </c>
      <c r="BA113" s="232">
        <f>IF(AZ113=1,G113,0)</f>
        <v>0</v>
      </c>
      <c r="BB113" s="232">
        <f>IF(AZ113=2,G113,0)</f>
        <v>0</v>
      </c>
      <c r="BC113" s="232">
        <f>IF(AZ113=3,G113,0)</f>
        <v>0</v>
      </c>
      <c r="BD113" s="232">
        <f>IF(AZ113=4,G113,0)</f>
        <v>0</v>
      </c>
      <c r="BE113" s="232">
        <f>IF(AZ113=5,G113,0)</f>
        <v>0</v>
      </c>
      <c r="CA113" s="259">
        <v>1</v>
      </c>
      <c r="CB113" s="259">
        <v>7</v>
      </c>
    </row>
    <row r="114" spans="1:80" x14ac:dyDescent="0.2">
      <c r="A114" s="268"/>
      <c r="B114" s="271"/>
      <c r="C114" s="328" t="s">
        <v>683</v>
      </c>
      <c r="D114" s="329"/>
      <c r="E114" s="272">
        <v>6</v>
      </c>
      <c r="F114" s="273"/>
      <c r="G114" s="274"/>
      <c r="H114" s="275"/>
      <c r="I114" s="269"/>
      <c r="J114" s="276"/>
      <c r="K114" s="269"/>
      <c r="M114" s="298">
        <v>4.3374999999999995</v>
      </c>
      <c r="O114" s="259"/>
    </row>
    <row r="115" spans="1:80" x14ac:dyDescent="0.2">
      <c r="A115" s="268"/>
      <c r="B115" s="271"/>
      <c r="C115" s="328" t="s">
        <v>685</v>
      </c>
      <c r="D115" s="329"/>
      <c r="E115" s="272">
        <v>1</v>
      </c>
      <c r="F115" s="273"/>
      <c r="G115" s="274"/>
      <c r="H115" s="275"/>
      <c r="I115" s="269"/>
      <c r="J115" s="276"/>
      <c r="K115" s="269"/>
      <c r="M115" s="298">
        <v>4.4173611111111111</v>
      </c>
      <c r="O115" s="259"/>
    </row>
    <row r="116" spans="1:80" x14ac:dyDescent="0.2">
      <c r="A116" s="268"/>
      <c r="B116" s="271"/>
      <c r="C116" s="328" t="s">
        <v>684</v>
      </c>
      <c r="D116" s="329"/>
      <c r="E116" s="272">
        <v>6</v>
      </c>
      <c r="F116" s="273"/>
      <c r="G116" s="274"/>
      <c r="H116" s="275"/>
      <c r="I116" s="269"/>
      <c r="J116" s="276"/>
      <c r="K116" s="269"/>
      <c r="M116" s="298">
        <v>8.5458333333333325</v>
      </c>
      <c r="O116" s="259"/>
    </row>
    <row r="117" spans="1:80" x14ac:dyDescent="0.2">
      <c r="A117" s="268"/>
      <c r="B117" s="271"/>
      <c r="C117" s="328" t="s">
        <v>686</v>
      </c>
      <c r="D117" s="329"/>
      <c r="E117" s="272">
        <v>1</v>
      </c>
      <c r="F117" s="273"/>
      <c r="G117" s="274"/>
      <c r="H117" s="275"/>
      <c r="I117" s="269"/>
      <c r="J117" s="276"/>
      <c r="K117" s="269"/>
      <c r="M117" s="298">
        <v>8.625694444444445</v>
      </c>
      <c r="O117" s="259"/>
    </row>
    <row r="118" spans="1:80" x14ac:dyDescent="0.2">
      <c r="A118" s="260">
        <v>40</v>
      </c>
      <c r="B118" s="261" t="s">
        <v>514</v>
      </c>
      <c r="C118" s="262" t="s">
        <v>515</v>
      </c>
      <c r="D118" s="263" t="s">
        <v>197</v>
      </c>
      <c r="E118" s="264">
        <v>2</v>
      </c>
      <c r="F118" s="264">
        <v>0</v>
      </c>
      <c r="G118" s="265">
        <f>E118*F118</f>
        <v>0</v>
      </c>
      <c r="H118" s="266">
        <v>1.6310000000000002E-2</v>
      </c>
      <c r="I118" s="267">
        <f>E118*H118</f>
        <v>3.2620000000000003E-2</v>
      </c>
      <c r="J118" s="266">
        <v>0</v>
      </c>
      <c r="K118" s="267">
        <f>E118*J118</f>
        <v>0</v>
      </c>
      <c r="O118" s="259">
        <v>2</v>
      </c>
      <c r="AA118" s="232">
        <v>1</v>
      </c>
      <c r="AB118" s="232">
        <v>7</v>
      </c>
      <c r="AC118" s="232">
        <v>7</v>
      </c>
      <c r="AZ118" s="232">
        <v>2</v>
      </c>
      <c r="BA118" s="232">
        <f>IF(AZ118=1,G118,0)</f>
        <v>0</v>
      </c>
      <c r="BB118" s="232">
        <f>IF(AZ118=2,G118,0)</f>
        <v>0</v>
      </c>
      <c r="BC118" s="232">
        <f>IF(AZ118=3,G118,0)</f>
        <v>0</v>
      </c>
      <c r="BD118" s="232">
        <f>IF(AZ118=4,G118,0)</f>
        <v>0</v>
      </c>
      <c r="BE118" s="232">
        <f>IF(AZ118=5,G118,0)</f>
        <v>0</v>
      </c>
      <c r="CA118" s="259">
        <v>1</v>
      </c>
      <c r="CB118" s="259">
        <v>7</v>
      </c>
    </row>
    <row r="119" spans="1:80" x14ac:dyDescent="0.2">
      <c r="A119" s="268"/>
      <c r="B119" s="271"/>
      <c r="C119" s="328" t="s">
        <v>815</v>
      </c>
      <c r="D119" s="329"/>
      <c r="E119" s="272">
        <v>1</v>
      </c>
      <c r="F119" s="273"/>
      <c r="G119" s="274"/>
      <c r="H119" s="275"/>
      <c r="I119" s="269"/>
      <c r="J119" s="276"/>
      <c r="K119" s="269"/>
      <c r="M119" s="298">
        <v>4.459027777777778</v>
      </c>
      <c r="O119" s="259"/>
    </row>
    <row r="120" spans="1:80" x14ac:dyDescent="0.2">
      <c r="A120" s="268"/>
      <c r="B120" s="271"/>
      <c r="C120" s="328" t="s">
        <v>817</v>
      </c>
      <c r="D120" s="329"/>
      <c r="E120" s="272">
        <v>1</v>
      </c>
      <c r="F120" s="273"/>
      <c r="G120" s="274"/>
      <c r="H120" s="275"/>
      <c r="I120" s="269"/>
      <c r="J120" s="276"/>
      <c r="K120" s="269"/>
      <c r="M120" s="298">
        <v>8.6673611111111111</v>
      </c>
      <c r="O120" s="259"/>
    </row>
    <row r="121" spans="1:80" x14ac:dyDescent="0.2">
      <c r="A121" s="260">
        <v>41</v>
      </c>
      <c r="B121" s="261" t="s">
        <v>516</v>
      </c>
      <c r="C121" s="262" t="s">
        <v>517</v>
      </c>
      <c r="D121" s="263" t="s">
        <v>197</v>
      </c>
      <c r="E121" s="264">
        <v>2</v>
      </c>
      <c r="F121" s="264">
        <v>0</v>
      </c>
      <c r="G121" s="265">
        <f>E121*F121</f>
        <v>0</v>
      </c>
      <c r="H121" s="266">
        <v>5.9999999999999995E-4</v>
      </c>
      <c r="I121" s="267">
        <f>E121*H121</f>
        <v>1.1999999999999999E-3</v>
      </c>
      <c r="J121" s="266">
        <v>0</v>
      </c>
      <c r="K121" s="267">
        <f>E121*J121</f>
        <v>0</v>
      </c>
      <c r="O121" s="259">
        <v>2</v>
      </c>
      <c r="AA121" s="232">
        <v>1</v>
      </c>
      <c r="AB121" s="232">
        <v>7</v>
      </c>
      <c r="AC121" s="232">
        <v>7</v>
      </c>
      <c r="AZ121" s="232">
        <v>2</v>
      </c>
      <c r="BA121" s="232">
        <f>IF(AZ121=1,G121,0)</f>
        <v>0</v>
      </c>
      <c r="BB121" s="232">
        <f>IF(AZ121=2,G121,0)</f>
        <v>0</v>
      </c>
      <c r="BC121" s="232">
        <f>IF(AZ121=3,G121,0)</f>
        <v>0</v>
      </c>
      <c r="BD121" s="232">
        <f>IF(AZ121=4,G121,0)</f>
        <v>0</v>
      </c>
      <c r="BE121" s="232">
        <f>IF(AZ121=5,G121,0)</f>
        <v>0</v>
      </c>
      <c r="CA121" s="259">
        <v>1</v>
      </c>
      <c r="CB121" s="259">
        <v>7</v>
      </c>
    </row>
    <row r="122" spans="1:80" ht="22.5" x14ac:dyDescent="0.2">
      <c r="A122" s="260">
        <v>42</v>
      </c>
      <c r="B122" s="261" t="s">
        <v>518</v>
      </c>
      <c r="C122" s="262" t="s">
        <v>519</v>
      </c>
      <c r="D122" s="263" t="s">
        <v>297</v>
      </c>
      <c r="E122" s="264">
        <v>4</v>
      </c>
      <c r="F122" s="264">
        <v>0</v>
      </c>
      <c r="G122" s="265">
        <f>E122*F122</f>
        <v>0</v>
      </c>
      <c r="H122" s="266">
        <v>3.8000000000000002E-4</v>
      </c>
      <c r="I122" s="267">
        <f>E122*H122</f>
        <v>1.5200000000000001E-3</v>
      </c>
      <c r="J122" s="266">
        <v>0</v>
      </c>
      <c r="K122" s="267">
        <f>E122*J122</f>
        <v>0</v>
      </c>
      <c r="O122" s="259">
        <v>2</v>
      </c>
      <c r="AA122" s="232">
        <v>1</v>
      </c>
      <c r="AB122" s="232">
        <v>7</v>
      </c>
      <c r="AC122" s="232">
        <v>7</v>
      </c>
      <c r="AZ122" s="232">
        <v>2</v>
      </c>
      <c r="BA122" s="232">
        <f>IF(AZ122=1,G122,0)</f>
        <v>0</v>
      </c>
      <c r="BB122" s="232">
        <f>IF(AZ122=2,G122,0)</f>
        <v>0</v>
      </c>
      <c r="BC122" s="232">
        <f>IF(AZ122=3,G122,0)</f>
        <v>0</v>
      </c>
      <c r="BD122" s="232">
        <f>IF(AZ122=4,G122,0)</f>
        <v>0</v>
      </c>
      <c r="BE122" s="232">
        <f>IF(AZ122=5,G122,0)</f>
        <v>0</v>
      </c>
      <c r="CA122" s="259">
        <v>1</v>
      </c>
      <c r="CB122" s="259">
        <v>7</v>
      </c>
    </row>
    <row r="123" spans="1:80" x14ac:dyDescent="0.2">
      <c r="A123" s="268"/>
      <c r="B123" s="271"/>
      <c r="C123" s="328" t="s">
        <v>688</v>
      </c>
      <c r="D123" s="329"/>
      <c r="E123" s="272">
        <v>2</v>
      </c>
      <c r="F123" s="273"/>
      <c r="G123" s="274"/>
      <c r="H123" s="275"/>
      <c r="I123" s="269"/>
      <c r="J123" s="276"/>
      <c r="K123" s="269"/>
      <c r="M123" s="298">
        <v>4.4180555555555552</v>
      </c>
      <c r="O123" s="259"/>
    </row>
    <row r="124" spans="1:80" x14ac:dyDescent="0.2">
      <c r="A124" s="268"/>
      <c r="B124" s="271"/>
      <c r="C124" s="328" t="s">
        <v>690</v>
      </c>
      <c r="D124" s="329"/>
      <c r="E124" s="272">
        <v>2</v>
      </c>
      <c r="F124" s="273"/>
      <c r="G124" s="274"/>
      <c r="H124" s="275"/>
      <c r="I124" s="269"/>
      <c r="J124" s="276"/>
      <c r="K124" s="269"/>
      <c r="M124" s="298">
        <v>8.6263888888888882</v>
      </c>
      <c r="O124" s="259"/>
    </row>
    <row r="125" spans="1:80" x14ac:dyDescent="0.2">
      <c r="A125" s="260">
        <v>43</v>
      </c>
      <c r="B125" s="261" t="s">
        <v>520</v>
      </c>
      <c r="C125" s="262" t="s">
        <v>521</v>
      </c>
      <c r="D125" s="263" t="s">
        <v>297</v>
      </c>
      <c r="E125" s="264">
        <v>12</v>
      </c>
      <c r="F125" s="264">
        <v>0</v>
      </c>
      <c r="G125" s="265">
        <f>E125*F125</f>
        <v>0</v>
      </c>
      <c r="H125" s="266">
        <v>0</v>
      </c>
      <c r="I125" s="267">
        <f>E125*H125</f>
        <v>0</v>
      </c>
      <c r="J125" s="266">
        <v>-1.56E-3</v>
      </c>
      <c r="K125" s="267">
        <f>E125*J125</f>
        <v>-1.8720000000000001E-2</v>
      </c>
      <c r="O125" s="259">
        <v>2</v>
      </c>
      <c r="AA125" s="232">
        <v>1</v>
      </c>
      <c r="AB125" s="232">
        <v>7</v>
      </c>
      <c r="AC125" s="232">
        <v>7</v>
      </c>
      <c r="AZ125" s="232">
        <v>2</v>
      </c>
      <c r="BA125" s="232">
        <f>IF(AZ125=1,G125,0)</f>
        <v>0</v>
      </c>
      <c r="BB125" s="232">
        <f>IF(AZ125=2,G125,0)</f>
        <v>0</v>
      </c>
      <c r="BC125" s="232">
        <f>IF(AZ125=3,G125,0)</f>
        <v>0</v>
      </c>
      <c r="BD125" s="232">
        <f>IF(AZ125=4,G125,0)</f>
        <v>0</v>
      </c>
      <c r="BE125" s="232">
        <f>IF(AZ125=5,G125,0)</f>
        <v>0</v>
      </c>
      <c r="CA125" s="259">
        <v>1</v>
      </c>
      <c r="CB125" s="259">
        <v>7</v>
      </c>
    </row>
    <row r="126" spans="1:80" x14ac:dyDescent="0.2">
      <c r="A126" s="268"/>
      <c r="B126" s="271"/>
      <c r="C126" s="328" t="s">
        <v>840</v>
      </c>
      <c r="D126" s="329"/>
      <c r="E126" s="272">
        <v>6</v>
      </c>
      <c r="F126" s="273"/>
      <c r="G126" s="274"/>
      <c r="H126" s="275"/>
      <c r="I126" s="269"/>
      <c r="J126" s="276"/>
      <c r="K126" s="269"/>
      <c r="M126" s="270" t="s">
        <v>840</v>
      </c>
      <c r="O126" s="259"/>
    </row>
    <row r="127" spans="1:80" x14ac:dyDescent="0.2">
      <c r="A127" s="268"/>
      <c r="B127" s="271"/>
      <c r="C127" s="328" t="s">
        <v>841</v>
      </c>
      <c r="D127" s="329"/>
      <c r="E127" s="272">
        <v>6</v>
      </c>
      <c r="F127" s="273"/>
      <c r="G127" s="274"/>
      <c r="H127" s="275"/>
      <c r="I127" s="269"/>
      <c r="J127" s="276"/>
      <c r="K127" s="269"/>
      <c r="M127" s="270" t="s">
        <v>841</v>
      </c>
      <c r="O127" s="259"/>
    </row>
    <row r="128" spans="1:80" ht="22.5" x14ac:dyDescent="0.2">
      <c r="A128" s="260">
        <v>44</v>
      </c>
      <c r="B128" s="261" t="s">
        <v>522</v>
      </c>
      <c r="C128" s="262" t="s">
        <v>523</v>
      </c>
      <c r="D128" s="263" t="s">
        <v>197</v>
      </c>
      <c r="E128" s="264">
        <v>2</v>
      </c>
      <c r="F128" s="264">
        <v>0</v>
      </c>
      <c r="G128" s="265">
        <f>E128*F128</f>
        <v>0</v>
      </c>
      <c r="H128" s="266">
        <v>8.4999999999999995E-4</v>
      </c>
      <c r="I128" s="267">
        <f>E128*H128</f>
        <v>1.6999999999999999E-3</v>
      </c>
      <c r="J128" s="266">
        <v>0</v>
      </c>
      <c r="K128" s="267">
        <f>E128*J128</f>
        <v>0</v>
      </c>
      <c r="O128" s="259">
        <v>2</v>
      </c>
      <c r="AA128" s="232">
        <v>1</v>
      </c>
      <c r="AB128" s="232">
        <v>7</v>
      </c>
      <c r="AC128" s="232">
        <v>7</v>
      </c>
      <c r="AZ128" s="232">
        <v>2</v>
      </c>
      <c r="BA128" s="232">
        <f>IF(AZ128=1,G128,0)</f>
        <v>0</v>
      </c>
      <c r="BB128" s="232">
        <f>IF(AZ128=2,G128,0)</f>
        <v>0</v>
      </c>
      <c r="BC128" s="232">
        <f>IF(AZ128=3,G128,0)</f>
        <v>0</v>
      </c>
      <c r="BD128" s="232">
        <f>IF(AZ128=4,G128,0)</f>
        <v>0</v>
      </c>
      <c r="BE128" s="232">
        <f>IF(AZ128=5,G128,0)</f>
        <v>0</v>
      </c>
      <c r="CA128" s="259">
        <v>1</v>
      </c>
      <c r="CB128" s="259">
        <v>7</v>
      </c>
    </row>
    <row r="129" spans="1:80" x14ac:dyDescent="0.2">
      <c r="A129" s="268"/>
      <c r="B129" s="271"/>
      <c r="C129" s="328" t="s">
        <v>842</v>
      </c>
      <c r="D129" s="329"/>
      <c r="E129" s="272">
        <v>2</v>
      </c>
      <c r="F129" s="273"/>
      <c r="G129" s="274"/>
      <c r="H129" s="275"/>
      <c r="I129" s="269"/>
      <c r="J129" s="276"/>
      <c r="K129" s="269"/>
      <c r="M129" s="270" t="s">
        <v>842</v>
      </c>
      <c r="O129" s="259"/>
    </row>
    <row r="130" spans="1:80" ht="22.5" x14ac:dyDescent="0.2">
      <c r="A130" s="260">
        <v>45</v>
      </c>
      <c r="B130" s="261" t="s">
        <v>524</v>
      </c>
      <c r="C130" s="262" t="s">
        <v>525</v>
      </c>
      <c r="D130" s="263" t="s">
        <v>197</v>
      </c>
      <c r="E130" s="264">
        <v>12</v>
      </c>
      <c r="F130" s="264">
        <v>0</v>
      </c>
      <c r="G130" s="265">
        <f>E130*F130</f>
        <v>0</v>
      </c>
      <c r="H130" s="266">
        <v>1.0200000000000001E-3</v>
      </c>
      <c r="I130" s="267">
        <f>E130*H130</f>
        <v>1.2240000000000001E-2</v>
      </c>
      <c r="J130" s="266">
        <v>0</v>
      </c>
      <c r="K130" s="267">
        <f>E130*J130</f>
        <v>0</v>
      </c>
      <c r="O130" s="259">
        <v>2</v>
      </c>
      <c r="AA130" s="232">
        <v>1</v>
      </c>
      <c r="AB130" s="232">
        <v>7</v>
      </c>
      <c r="AC130" s="232">
        <v>7</v>
      </c>
      <c r="AZ130" s="232">
        <v>2</v>
      </c>
      <c r="BA130" s="232">
        <f>IF(AZ130=1,G130,0)</f>
        <v>0</v>
      </c>
      <c r="BB130" s="232">
        <f>IF(AZ130=2,G130,0)</f>
        <v>0</v>
      </c>
      <c r="BC130" s="232">
        <f>IF(AZ130=3,G130,0)</f>
        <v>0</v>
      </c>
      <c r="BD130" s="232">
        <f>IF(AZ130=4,G130,0)</f>
        <v>0</v>
      </c>
      <c r="BE130" s="232">
        <f>IF(AZ130=5,G130,0)</f>
        <v>0</v>
      </c>
      <c r="CA130" s="259">
        <v>1</v>
      </c>
      <c r="CB130" s="259">
        <v>7</v>
      </c>
    </row>
    <row r="131" spans="1:80" x14ac:dyDescent="0.2">
      <c r="A131" s="268"/>
      <c r="B131" s="271"/>
      <c r="C131" s="328" t="s">
        <v>683</v>
      </c>
      <c r="D131" s="329"/>
      <c r="E131" s="272">
        <v>6</v>
      </c>
      <c r="F131" s="273"/>
      <c r="G131" s="274"/>
      <c r="H131" s="275"/>
      <c r="I131" s="269"/>
      <c r="J131" s="276"/>
      <c r="K131" s="269"/>
      <c r="M131" s="298">
        <v>4.3374999999999995</v>
      </c>
      <c r="O131" s="259"/>
    </row>
    <row r="132" spans="1:80" x14ac:dyDescent="0.2">
      <c r="A132" s="268"/>
      <c r="B132" s="271"/>
      <c r="C132" s="328" t="s">
        <v>684</v>
      </c>
      <c r="D132" s="329"/>
      <c r="E132" s="272">
        <v>6</v>
      </c>
      <c r="F132" s="273"/>
      <c r="G132" s="274"/>
      <c r="H132" s="275"/>
      <c r="I132" s="269"/>
      <c r="J132" s="276"/>
      <c r="K132" s="269"/>
      <c r="M132" s="298">
        <v>8.5458333333333325</v>
      </c>
      <c r="O132" s="259"/>
    </row>
    <row r="133" spans="1:80" x14ac:dyDescent="0.2">
      <c r="A133" s="260">
        <v>46</v>
      </c>
      <c r="B133" s="261" t="s">
        <v>526</v>
      </c>
      <c r="C133" s="262" t="s">
        <v>527</v>
      </c>
      <c r="D133" s="263" t="s">
        <v>197</v>
      </c>
      <c r="E133" s="264">
        <v>2</v>
      </c>
      <c r="F133" s="264">
        <v>0</v>
      </c>
      <c r="G133" s="265">
        <f>E133*F133</f>
        <v>0</v>
      </c>
      <c r="H133" s="266">
        <v>1.72E-3</v>
      </c>
      <c r="I133" s="267">
        <f>E133*H133</f>
        <v>3.4399999999999999E-3</v>
      </c>
      <c r="J133" s="266">
        <v>0</v>
      </c>
      <c r="K133" s="267">
        <f>E133*J133</f>
        <v>0</v>
      </c>
      <c r="O133" s="259">
        <v>2</v>
      </c>
      <c r="AA133" s="232">
        <v>1</v>
      </c>
      <c r="AB133" s="232">
        <v>7</v>
      </c>
      <c r="AC133" s="232">
        <v>7</v>
      </c>
      <c r="AZ133" s="232">
        <v>2</v>
      </c>
      <c r="BA133" s="232">
        <f>IF(AZ133=1,G133,0)</f>
        <v>0</v>
      </c>
      <c r="BB133" s="232">
        <f>IF(AZ133=2,G133,0)</f>
        <v>0</v>
      </c>
      <c r="BC133" s="232">
        <f>IF(AZ133=3,G133,0)</f>
        <v>0</v>
      </c>
      <c r="BD133" s="232">
        <f>IF(AZ133=4,G133,0)</f>
        <v>0</v>
      </c>
      <c r="BE133" s="232">
        <f>IF(AZ133=5,G133,0)</f>
        <v>0</v>
      </c>
      <c r="CA133" s="259">
        <v>1</v>
      </c>
      <c r="CB133" s="259">
        <v>7</v>
      </c>
    </row>
    <row r="134" spans="1:80" x14ac:dyDescent="0.2">
      <c r="A134" s="268"/>
      <c r="B134" s="271"/>
      <c r="C134" s="328" t="s">
        <v>843</v>
      </c>
      <c r="D134" s="329"/>
      <c r="E134" s="272">
        <v>2</v>
      </c>
      <c r="F134" s="273"/>
      <c r="G134" s="274"/>
      <c r="H134" s="275"/>
      <c r="I134" s="269"/>
      <c r="J134" s="276"/>
      <c r="K134" s="269"/>
      <c r="M134" s="270" t="s">
        <v>843</v>
      </c>
      <c r="O134" s="259"/>
    </row>
    <row r="135" spans="1:80" ht="22.5" x14ac:dyDescent="0.2">
      <c r="A135" s="260">
        <v>47</v>
      </c>
      <c r="B135" s="261" t="s">
        <v>530</v>
      </c>
      <c r="C135" s="262" t="s">
        <v>531</v>
      </c>
      <c r="D135" s="263" t="s">
        <v>197</v>
      </c>
      <c r="E135" s="264">
        <v>4</v>
      </c>
      <c r="F135" s="264">
        <v>0</v>
      </c>
      <c r="G135" s="265">
        <f>E135*F135</f>
        <v>0</v>
      </c>
      <c r="H135" s="266">
        <v>1.2E-4</v>
      </c>
      <c r="I135" s="267">
        <f>E135*H135</f>
        <v>4.8000000000000001E-4</v>
      </c>
      <c r="J135" s="266">
        <v>0</v>
      </c>
      <c r="K135" s="267">
        <f>E135*J135</f>
        <v>0</v>
      </c>
      <c r="O135" s="259">
        <v>2</v>
      </c>
      <c r="AA135" s="232">
        <v>1</v>
      </c>
      <c r="AB135" s="232">
        <v>7</v>
      </c>
      <c r="AC135" s="232">
        <v>7</v>
      </c>
      <c r="AZ135" s="232">
        <v>2</v>
      </c>
      <c r="BA135" s="232">
        <f>IF(AZ135=1,G135,0)</f>
        <v>0</v>
      </c>
      <c r="BB135" s="232">
        <f>IF(AZ135=2,G135,0)</f>
        <v>0</v>
      </c>
      <c r="BC135" s="232">
        <f>IF(AZ135=3,G135,0)</f>
        <v>0</v>
      </c>
      <c r="BD135" s="232">
        <f>IF(AZ135=4,G135,0)</f>
        <v>0</v>
      </c>
      <c r="BE135" s="232">
        <f>IF(AZ135=5,G135,0)</f>
        <v>0</v>
      </c>
      <c r="CA135" s="259">
        <v>1</v>
      </c>
      <c r="CB135" s="259">
        <v>7</v>
      </c>
    </row>
    <row r="136" spans="1:80" x14ac:dyDescent="0.2">
      <c r="A136" s="268"/>
      <c r="B136" s="271"/>
      <c r="C136" s="328" t="s">
        <v>818</v>
      </c>
      <c r="D136" s="329"/>
      <c r="E136" s="272">
        <v>2</v>
      </c>
      <c r="F136" s="273"/>
      <c r="G136" s="274"/>
      <c r="H136" s="275"/>
      <c r="I136" s="269"/>
      <c r="J136" s="276"/>
      <c r="K136" s="269"/>
      <c r="M136" s="270" t="s">
        <v>818</v>
      </c>
      <c r="O136" s="259"/>
    </row>
    <row r="137" spans="1:80" x14ac:dyDescent="0.2">
      <c r="A137" s="268"/>
      <c r="B137" s="271"/>
      <c r="C137" s="328" t="s">
        <v>819</v>
      </c>
      <c r="D137" s="329"/>
      <c r="E137" s="272">
        <v>2</v>
      </c>
      <c r="F137" s="273"/>
      <c r="G137" s="274"/>
      <c r="H137" s="275"/>
      <c r="I137" s="269"/>
      <c r="J137" s="276"/>
      <c r="K137" s="269"/>
      <c r="M137" s="270" t="s">
        <v>819</v>
      </c>
      <c r="O137" s="259"/>
    </row>
    <row r="138" spans="1:80" x14ac:dyDescent="0.2">
      <c r="A138" s="260">
        <v>48</v>
      </c>
      <c r="B138" s="261" t="s">
        <v>532</v>
      </c>
      <c r="C138" s="262" t="s">
        <v>533</v>
      </c>
      <c r="D138" s="263" t="s">
        <v>197</v>
      </c>
      <c r="E138" s="264">
        <v>14</v>
      </c>
      <c r="F138" s="264">
        <v>0</v>
      </c>
      <c r="G138" s="265">
        <f>E138*F138</f>
        <v>0</v>
      </c>
      <c r="H138" s="266">
        <v>2.0000000000000001E-4</v>
      </c>
      <c r="I138" s="267">
        <f>E138*H138</f>
        <v>2.8E-3</v>
      </c>
      <c r="J138" s="266">
        <v>0</v>
      </c>
      <c r="K138" s="267">
        <f>E138*J138</f>
        <v>0</v>
      </c>
      <c r="O138" s="259">
        <v>2</v>
      </c>
      <c r="AA138" s="232">
        <v>1</v>
      </c>
      <c r="AB138" s="232">
        <v>7</v>
      </c>
      <c r="AC138" s="232">
        <v>7</v>
      </c>
      <c r="AZ138" s="232">
        <v>2</v>
      </c>
      <c r="BA138" s="232">
        <f>IF(AZ138=1,G138,0)</f>
        <v>0</v>
      </c>
      <c r="BB138" s="232">
        <f>IF(AZ138=2,G138,0)</f>
        <v>0</v>
      </c>
      <c r="BC138" s="232">
        <f>IF(AZ138=3,G138,0)</f>
        <v>0</v>
      </c>
      <c r="BD138" s="232">
        <f>IF(AZ138=4,G138,0)</f>
        <v>0</v>
      </c>
      <c r="BE138" s="232">
        <f>IF(AZ138=5,G138,0)</f>
        <v>0</v>
      </c>
      <c r="CA138" s="259">
        <v>1</v>
      </c>
      <c r="CB138" s="259">
        <v>7</v>
      </c>
    </row>
    <row r="139" spans="1:80" x14ac:dyDescent="0.2">
      <c r="A139" s="268"/>
      <c r="B139" s="271"/>
      <c r="C139" s="328" t="s">
        <v>844</v>
      </c>
      <c r="D139" s="329"/>
      <c r="E139" s="272">
        <v>7</v>
      </c>
      <c r="F139" s="273"/>
      <c r="G139" s="274"/>
      <c r="H139" s="275"/>
      <c r="I139" s="269"/>
      <c r="J139" s="276"/>
      <c r="K139" s="269"/>
      <c r="M139" s="270" t="s">
        <v>844</v>
      </c>
      <c r="O139" s="259"/>
    </row>
    <row r="140" spans="1:80" x14ac:dyDescent="0.2">
      <c r="A140" s="268"/>
      <c r="B140" s="271"/>
      <c r="C140" s="328" t="s">
        <v>845</v>
      </c>
      <c r="D140" s="329"/>
      <c r="E140" s="272">
        <v>7</v>
      </c>
      <c r="F140" s="273"/>
      <c r="G140" s="274"/>
      <c r="H140" s="275"/>
      <c r="I140" s="269"/>
      <c r="J140" s="276"/>
      <c r="K140" s="269"/>
      <c r="M140" s="270" t="s">
        <v>845</v>
      </c>
      <c r="O140" s="259"/>
    </row>
    <row r="141" spans="1:80" x14ac:dyDescent="0.2">
      <c r="A141" s="260">
        <v>49</v>
      </c>
      <c r="B141" s="261" t="s">
        <v>195</v>
      </c>
      <c r="C141" s="262" t="s">
        <v>846</v>
      </c>
      <c r="D141" s="263" t="s">
        <v>197</v>
      </c>
      <c r="E141" s="264">
        <v>10</v>
      </c>
      <c r="F141" s="264">
        <v>0</v>
      </c>
      <c r="G141" s="265">
        <f>E141*F141</f>
        <v>0</v>
      </c>
      <c r="H141" s="266">
        <v>0</v>
      </c>
      <c r="I141" s="267">
        <f>E141*H141</f>
        <v>0</v>
      </c>
      <c r="J141" s="266"/>
      <c r="K141" s="267">
        <f>E141*J141</f>
        <v>0</v>
      </c>
      <c r="O141" s="259">
        <v>2</v>
      </c>
      <c r="AA141" s="232">
        <v>12</v>
      </c>
      <c r="AB141" s="232">
        <v>0</v>
      </c>
      <c r="AC141" s="232">
        <v>3</v>
      </c>
      <c r="AZ141" s="232">
        <v>2</v>
      </c>
      <c r="BA141" s="232">
        <f>IF(AZ141=1,G141,0)</f>
        <v>0</v>
      </c>
      <c r="BB141" s="232">
        <f>IF(AZ141=2,G141,0)</f>
        <v>0</v>
      </c>
      <c r="BC141" s="232">
        <f>IF(AZ141=3,G141,0)</f>
        <v>0</v>
      </c>
      <c r="BD141" s="232">
        <f>IF(AZ141=4,G141,0)</f>
        <v>0</v>
      </c>
      <c r="BE141" s="232">
        <f>IF(AZ141=5,G141,0)</f>
        <v>0</v>
      </c>
      <c r="CA141" s="259">
        <v>12</v>
      </c>
      <c r="CB141" s="259">
        <v>0</v>
      </c>
    </row>
    <row r="142" spans="1:80" x14ac:dyDescent="0.2">
      <c r="A142" s="268"/>
      <c r="B142" s="271"/>
      <c r="C142" s="328" t="s">
        <v>847</v>
      </c>
      <c r="D142" s="329"/>
      <c r="E142" s="272">
        <v>5</v>
      </c>
      <c r="F142" s="273"/>
      <c r="G142" s="274"/>
      <c r="H142" s="275"/>
      <c r="I142" s="269"/>
      <c r="J142" s="276"/>
      <c r="K142" s="269"/>
      <c r="M142" s="270" t="s">
        <v>847</v>
      </c>
      <c r="O142" s="259"/>
    </row>
    <row r="143" spans="1:80" x14ac:dyDescent="0.2">
      <c r="A143" s="268"/>
      <c r="B143" s="271"/>
      <c r="C143" s="328" t="s">
        <v>848</v>
      </c>
      <c r="D143" s="329"/>
      <c r="E143" s="272">
        <v>5</v>
      </c>
      <c r="F143" s="273"/>
      <c r="G143" s="274"/>
      <c r="H143" s="275"/>
      <c r="I143" s="269"/>
      <c r="J143" s="276"/>
      <c r="K143" s="269"/>
      <c r="M143" s="270" t="s">
        <v>848</v>
      </c>
      <c r="O143" s="259"/>
    </row>
    <row r="144" spans="1:80" ht="22.5" x14ac:dyDescent="0.2">
      <c r="A144" s="260">
        <v>50</v>
      </c>
      <c r="B144" s="261" t="s">
        <v>195</v>
      </c>
      <c r="C144" s="262" t="s">
        <v>535</v>
      </c>
      <c r="D144" s="263" t="s">
        <v>197</v>
      </c>
      <c r="E144" s="264">
        <v>2</v>
      </c>
      <c r="F144" s="264">
        <v>0</v>
      </c>
      <c r="G144" s="265">
        <f>E144*F144</f>
        <v>0</v>
      </c>
      <c r="H144" s="266">
        <v>0</v>
      </c>
      <c r="I144" s="267">
        <f>E144*H144</f>
        <v>0</v>
      </c>
      <c r="J144" s="266"/>
      <c r="K144" s="267">
        <f>E144*J144</f>
        <v>0</v>
      </c>
      <c r="O144" s="259">
        <v>2</v>
      </c>
      <c r="AA144" s="232">
        <v>12</v>
      </c>
      <c r="AB144" s="232">
        <v>0</v>
      </c>
      <c r="AC144" s="232">
        <v>4</v>
      </c>
      <c r="AZ144" s="232">
        <v>2</v>
      </c>
      <c r="BA144" s="232">
        <f>IF(AZ144=1,G144,0)</f>
        <v>0</v>
      </c>
      <c r="BB144" s="232">
        <f>IF(AZ144=2,G144,0)</f>
        <v>0</v>
      </c>
      <c r="BC144" s="232">
        <f>IF(AZ144=3,G144,0)</f>
        <v>0</v>
      </c>
      <c r="BD144" s="232">
        <f>IF(AZ144=4,G144,0)</f>
        <v>0</v>
      </c>
      <c r="BE144" s="232">
        <f>IF(AZ144=5,G144,0)</f>
        <v>0</v>
      </c>
      <c r="CA144" s="259">
        <v>12</v>
      </c>
      <c r="CB144" s="259">
        <v>0</v>
      </c>
    </row>
    <row r="145" spans="1:80" x14ac:dyDescent="0.2">
      <c r="A145" s="268"/>
      <c r="B145" s="271"/>
      <c r="C145" s="328" t="s">
        <v>849</v>
      </c>
      <c r="D145" s="329"/>
      <c r="E145" s="272">
        <v>1</v>
      </c>
      <c r="F145" s="273"/>
      <c r="G145" s="274"/>
      <c r="H145" s="275"/>
      <c r="I145" s="269"/>
      <c r="J145" s="276"/>
      <c r="K145" s="269"/>
      <c r="M145" s="298">
        <v>4.334027777777778</v>
      </c>
      <c r="O145" s="259"/>
    </row>
    <row r="146" spans="1:80" x14ac:dyDescent="0.2">
      <c r="A146" s="268"/>
      <c r="B146" s="271"/>
      <c r="C146" s="328" t="s">
        <v>850</v>
      </c>
      <c r="D146" s="329"/>
      <c r="E146" s="272">
        <v>1</v>
      </c>
      <c r="F146" s="273"/>
      <c r="G146" s="274"/>
      <c r="H146" s="275"/>
      <c r="I146" s="269"/>
      <c r="J146" s="276"/>
      <c r="K146" s="269"/>
      <c r="M146" s="298">
        <v>8.5423611111111111</v>
      </c>
      <c r="O146" s="259"/>
    </row>
    <row r="147" spans="1:80" x14ac:dyDescent="0.2">
      <c r="A147" s="260">
        <v>51</v>
      </c>
      <c r="B147" s="261" t="s">
        <v>540</v>
      </c>
      <c r="C147" s="262" t="s">
        <v>541</v>
      </c>
      <c r="D147" s="263" t="s">
        <v>197</v>
      </c>
      <c r="E147" s="264">
        <v>2</v>
      </c>
      <c r="F147" s="264">
        <v>0</v>
      </c>
      <c r="G147" s="265">
        <f>E147*F147</f>
        <v>0</v>
      </c>
      <c r="H147" s="266">
        <v>1.55E-2</v>
      </c>
      <c r="I147" s="267">
        <f>E147*H147</f>
        <v>3.1E-2</v>
      </c>
      <c r="J147" s="266"/>
      <c r="K147" s="267">
        <f>E147*J147</f>
        <v>0</v>
      </c>
      <c r="O147" s="259">
        <v>2</v>
      </c>
      <c r="AA147" s="232">
        <v>3</v>
      </c>
      <c r="AB147" s="232">
        <v>7</v>
      </c>
      <c r="AC147" s="232">
        <v>64214361</v>
      </c>
      <c r="AZ147" s="232">
        <v>2</v>
      </c>
      <c r="BA147" s="232">
        <f>IF(AZ147=1,G147,0)</f>
        <v>0</v>
      </c>
      <c r="BB147" s="232">
        <f>IF(AZ147=2,G147,0)</f>
        <v>0</v>
      </c>
      <c r="BC147" s="232">
        <f>IF(AZ147=3,G147,0)</f>
        <v>0</v>
      </c>
      <c r="BD147" s="232">
        <f>IF(AZ147=4,G147,0)</f>
        <v>0</v>
      </c>
      <c r="BE147" s="232">
        <f>IF(AZ147=5,G147,0)</f>
        <v>0</v>
      </c>
      <c r="CA147" s="259">
        <v>3</v>
      </c>
      <c r="CB147" s="259">
        <v>7</v>
      </c>
    </row>
    <row r="148" spans="1:80" x14ac:dyDescent="0.2">
      <c r="A148" s="268"/>
      <c r="B148" s="271"/>
      <c r="C148" s="328" t="s">
        <v>685</v>
      </c>
      <c r="D148" s="329"/>
      <c r="E148" s="272">
        <v>1</v>
      </c>
      <c r="F148" s="273"/>
      <c r="G148" s="274"/>
      <c r="H148" s="275"/>
      <c r="I148" s="269"/>
      <c r="J148" s="276"/>
      <c r="K148" s="269"/>
      <c r="M148" s="298">
        <v>4.4173611111111111</v>
      </c>
      <c r="O148" s="259"/>
    </row>
    <row r="149" spans="1:80" x14ac:dyDescent="0.2">
      <c r="A149" s="268"/>
      <c r="B149" s="271"/>
      <c r="C149" s="328" t="s">
        <v>686</v>
      </c>
      <c r="D149" s="329"/>
      <c r="E149" s="272">
        <v>1</v>
      </c>
      <c r="F149" s="273"/>
      <c r="G149" s="274"/>
      <c r="H149" s="275"/>
      <c r="I149" s="269"/>
      <c r="J149" s="276"/>
      <c r="K149" s="269"/>
      <c r="M149" s="298">
        <v>8.625694444444445</v>
      </c>
      <c r="O149" s="259"/>
    </row>
    <row r="150" spans="1:80" x14ac:dyDescent="0.2">
      <c r="A150" s="260">
        <v>52</v>
      </c>
      <c r="B150" s="261" t="s">
        <v>542</v>
      </c>
      <c r="C150" s="262" t="s">
        <v>543</v>
      </c>
      <c r="D150" s="263" t="s">
        <v>197</v>
      </c>
      <c r="E150" s="264">
        <v>12</v>
      </c>
      <c r="F150" s="264">
        <v>0</v>
      </c>
      <c r="G150" s="265">
        <f>E150*F150</f>
        <v>0</v>
      </c>
      <c r="H150" s="266">
        <v>1.0999999999999999E-2</v>
      </c>
      <c r="I150" s="267">
        <f>E150*H150</f>
        <v>0.13200000000000001</v>
      </c>
      <c r="J150" s="266"/>
      <c r="K150" s="267">
        <f>E150*J150</f>
        <v>0</v>
      </c>
      <c r="O150" s="259">
        <v>2</v>
      </c>
      <c r="AA150" s="232">
        <v>3</v>
      </c>
      <c r="AB150" s="232">
        <v>7</v>
      </c>
      <c r="AC150" s="232">
        <v>64217303</v>
      </c>
      <c r="AZ150" s="232">
        <v>2</v>
      </c>
      <c r="BA150" s="232">
        <f>IF(AZ150=1,G150,0)</f>
        <v>0</v>
      </c>
      <c r="BB150" s="232">
        <f>IF(AZ150=2,G150,0)</f>
        <v>0</v>
      </c>
      <c r="BC150" s="232">
        <f>IF(AZ150=3,G150,0)</f>
        <v>0</v>
      </c>
      <c r="BD150" s="232">
        <f>IF(AZ150=4,G150,0)</f>
        <v>0</v>
      </c>
      <c r="BE150" s="232">
        <f>IF(AZ150=5,G150,0)</f>
        <v>0</v>
      </c>
      <c r="CA150" s="259">
        <v>3</v>
      </c>
      <c r="CB150" s="259">
        <v>7</v>
      </c>
    </row>
    <row r="151" spans="1:80" x14ac:dyDescent="0.2">
      <c r="A151" s="268"/>
      <c r="B151" s="271"/>
      <c r="C151" s="328" t="s">
        <v>683</v>
      </c>
      <c r="D151" s="329"/>
      <c r="E151" s="272">
        <v>6</v>
      </c>
      <c r="F151" s="273"/>
      <c r="G151" s="274"/>
      <c r="H151" s="275"/>
      <c r="I151" s="269"/>
      <c r="J151" s="276"/>
      <c r="K151" s="269"/>
      <c r="M151" s="298">
        <v>4.3374999999999995</v>
      </c>
      <c r="O151" s="259"/>
    </row>
    <row r="152" spans="1:80" x14ac:dyDescent="0.2">
      <c r="A152" s="268"/>
      <c r="B152" s="271"/>
      <c r="C152" s="328" t="s">
        <v>684</v>
      </c>
      <c r="D152" s="329"/>
      <c r="E152" s="272">
        <v>6</v>
      </c>
      <c r="F152" s="273"/>
      <c r="G152" s="274"/>
      <c r="H152" s="275"/>
      <c r="I152" s="269"/>
      <c r="J152" s="276"/>
      <c r="K152" s="269"/>
      <c r="M152" s="298">
        <v>8.5458333333333325</v>
      </c>
      <c r="O152" s="259"/>
    </row>
    <row r="153" spans="1:80" x14ac:dyDescent="0.2">
      <c r="A153" s="260">
        <v>53</v>
      </c>
      <c r="B153" s="261" t="s">
        <v>544</v>
      </c>
      <c r="C153" s="262" t="s">
        <v>545</v>
      </c>
      <c r="D153" s="263" t="s">
        <v>487</v>
      </c>
      <c r="E153" s="264">
        <v>14</v>
      </c>
      <c r="F153" s="264">
        <v>0</v>
      </c>
      <c r="G153" s="265">
        <f>E153*F153</f>
        <v>0</v>
      </c>
      <c r="H153" s="266">
        <v>5.0000000000000001E-4</v>
      </c>
      <c r="I153" s="267">
        <f>E153*H153</f>
        <v>7.0000000000000001E-3</v>
      </c>
      <c r="J153" s="266"/>
      <c r="K153" s="267">
        <f>E153*J153</f>
        <v>0</v>
      </c>
      <c r="O153" s="259">
        <v>2</v>
      </c>
      <c r="AA153" s="232">
        <v>3</v>
      </c>
      <c r="AB153" s="232">
        <v>7</v>
      </c>
      <c r="AC153" s="232">
        <v>64286105</v>
      </c>
      <c r="AZ153" s="232">
        <v>2</v>
      </c>
      <c r="BA153" s="232">
        <f>IF(AZ153=1,G153,0)</f>
        <v>0</v>
      </c>
      <c r="BB153" s="232">
        <f>IF(AZ153=2,G153,0)</f>
        <v>0</v>
      </c>
      <c r="BC153" s="232">
        <f>IF(AZ153=3,G153,0)</f>
        <v>0</v>
      </c>
      <c r="BD153" s="232">
        <f>IF(AZ153=4,G153,0)</f>
        <v>0</v>
      </c>
      <c r="BE153" s="232">
        <f>IF(AZ153=5,G153,0)</f>
        <v>0</v>
      </c>
      <c r="CA153" s="259">
        <v>3</v>
      </c>
      <c r="CB153" s="259">
        <v>7</v>
      </c>
    </row>
    <row r="154" spans="1:80" x14ac:dyDescent="0.2">
      <c r="A154" s="260">
        <v>54</v>
      </c>
      <c r="B154" s="261" t="s">
        <v>546</v>
      </c>
      <c r="C154" s="262" t="s">
        <v>547</v>
      </c>
      <c r="D154" s="263" t="s">
        <v>197</v>
      </c>
      <c r="E154" s="264">
        <v>2</v>
      </c>
      <c r="F154" s="264">
        <v>0</v>
      </c>
      <c r="G154" s="265">
        <f>E154*F154</f>
        <v>0</v>
      </c>
      <c r="H154" s="266">
        <v>8.9999999999999993E-3</v>
      </c>
      <c r="I154" s="267">
        <f>E154*H154</f>
        <v>1.7999999999999999E-2</v>
      </c>
      <c r="J154" s="266"/>
      <c r="K154" s="267">
        <f>E154*J154</f>
        <v>0</v>
      </c>
      <c r="O154" s="259">
        <v>2</v>
      </c>
      <c r="AA154" s="232">
        <v>3</v>
      </c>
      <c r="AB154" s="232">
        <v>7</v>
      </c>
      <c r="AC154" s="232">
        <v>64291371</v>
      </c>
      <c r="AZ154" s="232">
        <v>2</v>
      </c>
      <c r="BA154" s="232">
        <f>IF(AZ154=1,G154,0)</f>
        <v>0</v>
      </c>
      <c r="BB154" s="232">
        <f>IF(AZ154=2,G154,0)</f>
        <v>0</v>
      </c>
      <c r="BC154" s="232">
        <f>IF(AZ154=3,G154,0)</f>
        <v>0</v>
      </c>
      <c r="BD154" s="232">
        <f>IF(AZ154=4,G154,0)</f>
        <v>0</v>
      </c>
      <c r="BE154" s="232">
        <f>IF(AZ154=5,G154,0)</f>
        <v>0</v>
      </c>
      <c r="CA154" s="259">
        <v>3</v>
      </c>
      <c r="CB154" s="259">
        <v>7</v>
      </c>
    </row>
    <row r="155" spans="1:80" x14ac:dyDescent="0.2">
      <c r="A155" s="260">
        <v>55</v>
      </c>
      <c r="B155" s="261" t="s">
        <v>548</v>
      </c>
      <c r="C155" s="262" t="s">
        <v>549</v>
      </c>
      <c r="D155" s="263" t="s">
        <v>12</v>
      </c>
      <c r="E155" s="264"/>
      <c r="F155" s="264">
        <v>0</v>
      </c>
      <c r="G155" s="265">
        <f>E155*F155</f>
        <v>0</v>
      </c>
      <c r="H155" s="266">
        <v>0</v>
      </c>
      <c r="I155" s="267">
        <f>E155*H155</f>
        <v>0</v>
      </c>
      <c r="J155" s="266"/>
      <c r="K155" s="267">
        <f>E155*J155</f>
        <v>0</v>
      </c>
      <c r="O155" s="259">
        <v>2</v>
      </c>
      <c r="AA155" s="232">
        <v>7</v>
      </c>
      <c r="AB155" s="232">
        <v>1002</v>
      </c>
      <c r="AC155" s="232">
        <v>5</v>
      </c>
      <c r="AZ155" s="232">
        <v>2</v>
      </c>
      <c r="BA155" s="232">
        <f>IF(AZ155=1,G155,0)</f>
        <v>0</v>
      </c>
      <c r="BB155" s="232">
        <f>IF(AZ155=2,G155,0)</f>
        <v>0</v>
      </c>
      <c r="BC155" s="232">
        <f>IF(AZ155=3,G155,0)</f>
        <v>0</v>
      </c>
      <c r="BD155" s="232">
        <f>IF(AZ155=4,G155,0)</f>
        <v>0</v>
      </c>
      <c r="BE155" s="232">
        <f>IF(AZ155=5,G155,0)</f>
        <v>0</v>
      </c>
      <c r="CA155" s="259">
        <v>7</v>
      </c>
      <c r="CB155" s="259">
        <v>1002</v>
      </c>
    </row>
    <row r="156" spans="1:80" x14ac:dyDescent="0.2">
      <c r="A156" s="277"/>
      <c r="B156" s="278" t="s">
        <v>99</v>
      </c>
      <c r="C156" s="279" t="s">
        <v>294</v>
      </c>
      <c r="D156" s="280"/>
      <c r="E156" s="281"/>
      <c r="F156" s="282"/>
      <c r="G156" s="283">
        <f>SUM(G98:G155)</f>
        <v>0</v>
      </c>
      <c r="H156" s="284"/>
      <c r="I156" s="285">
        <f>SUM(I98:I155)</f>
        <v>0.47041999999999995</v>
      </c>
      <c r="J156" s="284"/>
      <c r="K156" s="285">
        <f>SUM(K98:K155)</f>
        <v>-0.48420000000000002</v>
      </c>
      <c r="O156" s="259">
        <v>4</v>
      </c>
      <c r="BA156" s="286">
        <f>SUM(BA98:BA155)</f>
        <v>0</v>
      </c>
      <c r="BB156" s="286">
        <f>SUM(BB98:BB155)</f>
        <v>0</v>
      </c>
      <c r="BC156" s="286">
        <f>SUM(BC98:BC155)</f>
        <v>0</v>
      </c>
      <c r="BD156" s="286">
        <f>SUM(BD98:BD155)</f>
        <v>0</v>
      </c>
      <c r="BE156" s="286">
        <f>SUM(BE98:BE155)</f>
        <v>0</v>
      </c>
    </row>
    <row r="157" spans="1:80" x14ac:dyDescent="0.2">
      <c r="A157" s="249" t="s">
        <v>97</v>
      </c>
      <c r="B157" s="250" t="s">
        <v>550</v>
      </c>
      <c r="C157" s="251" t="s">
        <v>551</v>
      </c>
      <c r="D157" s="252"/>
      <c r="E157" s="253"/>
      <c r="F157" s="253"/>
      <c r="G157" s="254"/>
      <c r="H157" s="255"/>
      <c r="I157" s="256"/>
      <c r="J157" s="257"/>
      <c r="K157" s="258"/>
      <c r="O157" s="259">
        <v>1</v>
      </c>
    </row>
    <row r="158" spans="1:80" x14ac:dyDescent="0.2">
      <c r="A158" s="260">
        <v>56</v>
      </c>
      <c r="B158" s="261" t="s">
        <v>553</v>
      </c>
      <c r="C158" s="262" t="s">
        <v>554</v>
      </c>
      <c r="D158" s="263" t="s">
        <v>113</v>
      </c>
      <c r="E158" s="264">
        <v>1.2</v>
      </c>
      <c r="F158" s="264">
        <v>0</v>
      </c>
      <c r="G158" s="265">
        <f>E158*F158</f>
        <v>0</v>
      </c>
      <c r="H158" s="266">
        <v>0</v>
      </c>
      <c r="I158" s="267">
        <f>E158*H158</f>
        <v>0</v>
      </c>
      <c r="J158" s="266">
        <v>-2.3800000000000002E-2</v>
      </c>
      <c r="K158" s="267">
        <f>E158*J158</f>
        <v>-2.8560000000000002E-2</v>
      </c>
      <c r="O158" s="259">
        <v>2</v>
      </c>
      <c r="AA158" s="232">
        <v>1</v>
      </c>
      <c r="AB158" s="232">
        <v>7</v>
      </c>
      <c r="AC158" s="232">
        <v>7</v>
      </c>
      <c r="AZ158" s="232">
        <v>2</v>
      </c>
      <c r="BA158" s="232">
        <f>IF(AZ158=1,G158,0)</f>
        <v>0</v>
      </c>
      <c r="BB158" s="232">
        <f>IF(AZ158=2,G158,0)</f>
        <v>0</v>
      </c>
      <c r="BC158" s="232">
        <f>IF(AZ158=3,G158,0)</f>
        <v>0</v>
      </c>
      <c r="BD158" s="232">
        <f>IF(AZ158=4,G158,0)</f>
        <v>0</v>
      </c>
      <c r="BE158" s="232">
        <f>IF(AZ158=5,G158,0)</f>
        <v>0</v>
      </c>
      <c r="CA158" s="259">
        <v>1</v>
      </c>
      <c r="CB158" s="259">
        <v>7</v>
      </c>
    </row>
    <row r="159" spans="1:80" x14ac:dyDescent="0.2">
      <c r="A159" s="268"/>
      <c r="B159" s="271"/>
      <c r="C159" s="328" t="s">
        <v>851</v>
      </c>
      <c r="D159" s="329"/>
      <c r="E159" s="272">
        <v>0.6</v>
      </c>
      <c r="F159" s="273"/>
      <c r="G159" s="274"/>
      <c r="H159" s="275"/>
      <c r="I159" s="269"/>
      <c r="J159" s="276"/>
      <c r="K159" s="269"/>
      <c r="M159" s="270" t="s">
        <v>851</v>
      </c>
      <c r="O159" s="259"/>
    </row>
    <row r="160" spans="1:80" x14ac:dyDescent="0.2">
      <c r="A160" s="268"/>
      <c r="B160" s="271"/>
      <c r="C160" s="328" t="s">
        <v>852</v>
      </c>
      <c r="D160" s="329"/>
      <c r="E160" s="272">
        <v>0.6</v>
      </c>
      <c r="F160" s="273"/>
      <c r="G160" s="274"/>
      <c r="H160" s="275"/>
      <c r="I160" s="269"/>
      <c r="J160" s="276"/>
      <c r="K160" s="269"/>
      <c r="M160" s="270" t="s">
        <v>852</v>
      </c>
      <c r="O160" s="259"/>
    </row>
    <row r="161" spans="1:80" x14ac:dyDescent="0.2">
      <c r="A161" s="260">
        <v>57</v>
      </c>
      <c r="B161" s="261" t="s">
        <v>557</v>
      </c>
      <c r="C161" s="262" t="s">
        <v>558</v>
      </c>
      <c r="D161" s="263" t="s">
        <v>113</v>
      </c>
      <c r="E161" s="264">
        <v>1.2</v>
      </c>
      <c r="F161" s="264">
        <v>0</v>
      </c>
      <c r="G161" s="265">
        <f>E161*F161</f>
        <v>0</v>
      </c>
      <c r="H161" s="266">
        <v>1.6320000000000001E-2</v>
      </c>
      <c r="I161" s="267">
        <f>E161*H161</f>
        <v>1.9584000000000001E-2</v>
      </c>
      <c r="J161" s="266">
        <v>0</v>
      </c>
      <c r="K161" s="267">
        <f>E161*J161</f>
        <v>0</v>
      </c>
      <c r="O161" s="259">
        <v>2</v>
      </c>
      <c r="AA161" s="232">
        <v>1</v>
      </c>
      <c r="AB161" s="232">
        <v>7</v>
      </c>
      <c r="AC161" s="232">
        <v>7</v>
      </c>
      <c r="AZ161" s="232">
        <v>2</v>
      </c>
      <c r="BA161" s="232">
        <f>IF(AZ161=1,G161,0)</f>
        <v>0</v>
      </c>
      <c r="BB161" s="232">
        <f>IF(AZ161=2,G161,0)</f>
        <v>0</v>
      </c>
      <c r="BC161" s="232">
        <f>IF(AZ161=3,G161,0)</f>
        <v>0</v>
      </c>
      <c r="BD161" s="232">
        <f>IF(AZ161=4,G161,0)</f>
        <v>0</v>
      </c>
      <c r="BE161" s="232">
        <f>IF(AZ161=5,G161,0)</f>
        <v>0</v>
      </c>
      <c r="CA161" s="259">
        <v>1</v>
      </c>
      <c r="CB161" s="259">
        <v>7</v>
      </c>
    </row>
    <row r="162" spans="1:80" x14ac:dyDescent="0.2">
      <c r="A162" s="268"/>
      <c r="B162" s="271"/>
      <c r="C162" s="328" t="s">
        <v>851</v>
      </c>
      <c r="D162" s="329"/>
      <c r="E162" s="272">
        <v>0.6</v>
      </c>
      <c r="F162" s="273"/>
      <c r="G162" s="274"/>
      <c r="H162" s="275"/>
      <c r="I162" s="269"/>
      <c r="J162" s="276"/>
      <c r="K162" s="269"/>
      <c r="M162" s="270" t="s">
        <v>851</v>
      </c>
      <c r="O162" s="259"/>
    </row>
    <row r="163" spans="1:80" x14ac:dyDescent="0.2">
      <c r="A163" s="268"/>
      <c r="B163" s="271"/>
      <c r="C163" s="328" t="s">
        <v>852</v>
      </c>
      <c r="D163" s="329"/>
      <c r="E163" s="272">
        <v>0.6</v>
      </c>
      <c r="F163" s="273"/>
      <c r="G163" s="274"/>
      <c r="H163" s="275"/>
      <c r="I163" s="269"/>
      <c r="J163" s="276"/>
      <c r="K163" s="269"/>
      <c r="M163" s="270" t="s">
        <v>852</v>
      </c>
      <c r="O163" s="259"/>
    </row>
    <row r="164" spans="1:80" x14ac:dyDescent="0.2">
      <c r="A164" s="260">
        <v>58</v>
      </c>
      <c r="B164" s="261" t="s">
        <v>559</v>
      </c>
      <c r="C164" s="262" t="s">
        <v>560</v>
      </c>
      <c r="D164" s="263" t="s">
        <v>197</v>
      </c>
      <c r="E164" s="264">
        <v>4</v>
      </c>
      <c r="F164" s="264">
        <v>0</v>
      </c>
      <c r="G164" s="265">
        <f>E164*F164</f>
        <v>0</v>
      </c>
      <c r="H164" s="266">
        <v>0</v>
      </c>
      <c r="I164" s="267">
        <f>E164*H164</f>
        <v>0</v>
      </c>
      <c r="J164" s="266">
        <v>0</v>
      </c>
      <c r="K164" s="267">
        <f>E164*J164</f>
        <v>0</v>
      </c>
      <c r="O164" s="259">
        <v>2</v>
      </c>
      <c r="AA164" s="232">
        <v>1</v>
      </c>
      <c r="AB164" s="232">
        <v>7</v>
      </c>
      <c r="AC164" s="232">
        <v>7</v>
      </c>
      <c r="AZ164" s="232">
        <v>2</v>
      </c>
      <c r="BA164" s="232">
        <f>IF(AZ164=1,G164,0)</f>
        <v>0</v>
      </c>
      <c r="BB164" s="232">
        <f>IF(AZ164=2,G164,0)</f>
        <v>0</v>
      </c>
      <c r="BC164" s="232">
        <f>IF(AZ164=3,G164,0)</f>
        <v>0</v>
      </c>
      <c r="BD164" s="232">
        <f>IF(AZ164=4,G164,0)</f>
        <v>0</v>
      </c>
      <c r="BE164" s="232">
        <f>IF(AZ164=5,G164,0)</f>
        <v>0</v>
      </c>
      <c r="CA164" s="259">
        <v>1</v>
      </c>
      <c r="CB164" s="259">
        <v>7</v>
      </c>
    </row>
    <row r="165" spans="1:80" x14ac:dyDescent="0.2">
      <c r="A165" s="260">
        <v>59</v>
      </c>
      <c r="B165" s="261" t="s">
        <v>561</v>
      </c>
      <c r="C165" s="262" t="s">
        <v>562</v>
      </c>
      <c r="D165" s="263" t="s">
        <v>113</v>
      </c>
      <c r="E165" s="264">
        <v>1.2</v>
      </c>
      <c r="F165" s="264">
        <v>0</v>
      </c>
      <c r="G165" s="265">
        <f>E165*F165</f>
        <v>0</v>
      </c>
      <c r="H165" s="266">
        <v>0</v>
      </c>
      <c r="I165" s="267">
        <f>E165*H165</f>
        <v>0</v>
      </c>
      <c r="J165" s="266">
        <v>0</v>
      </c>
      <c r="K165" s="267">
        <f>E165*J165</f>
        <v>0</v>
      </c>
      <c r="O165" s="259">
        <v>2</v>
      </c>
      <c r="AA165" s="232">
        <v>1</v>
      </c>
      <c r="AB165" s="232">
        <v>7</v>
      </c>
      <c r="AC165" s="232">
        <v>7</v>
      </c>
      <c r="AZ165" s="232">
        <v>2</v>
      </c>
      <c r="BA165" s="232">
        <f>IF(AZ165=1,G165,0)</f>
        <v>0</v>
      </c>
      <c r="BB165" s="232">
        <f>IF(AZ165=2,G165,0)</f>
        <v>0</v>
      </c>
      <c r="BC165" s="232">
        <f>IF(AZ165=3,G165,0)</f>
        <v>0</v>
      </c>
      <c r="BD165" s="232">
        <f>IF(AZ165=4,G165,0)</f>
        <v>0</v>
      </c>
      <c r="BE165" s="232">
        <f>IF(AZ165=5,G165,0)</f>
        <v>0</v>
      </c>
      <c r="CA165" s="259">
        <v>1</v>
      </c>
      <c r="CB165" s="259">
        <v>7</v>
      </c>
    </row>
    <row r="166" spans="1:80" x14ac:dyDescent="0.2">
      <c r="A166" s="260">
        <v>60</v>
      </c>
      <c r="B166" s="261" t="s">
        <v>189</v>
      </c>
      <c r="C166" s="262" t="s">
        <v>563</v>
      </c>
      <c r="D166" s="263" t="s">
        <v>191</v>
      </c>
      <c r="E166" s="264">
        <v>20</v>
      </c>
      <c r="F166" s="264">
        <v>0</v>
      </c>
      <c r="G166" s="265">
        <f>E166*F166</f>
        <v>0</v>
      </c>
      <c r="H166" s="266">
        <v>0</v>
      </c>
      <c r="I166" s="267">
        <f>E166*H166</f>
        <v>0</v>
      </c>
      <c r="J166" s="266">
        <v>0</v>
      </c>
      <c r="K166" s="267">
        <f>E166*J166</f>
        <v>0</v>
      </c>
      <c r="O166" s="259">
        <v>2</v>
      </c>
      <c r="AA166" s="232">
        <v>1</v>
      </c>
      <c r="AB166" s="232">
        <v>1</v>
      </c>
      <c r="AC166" s="232">
        <v>1</v>
      </c>
      <c r="AZ166" s="232">
        <v>2</v>
      </c>
      <c r="BA166" s="232">
        <f>IF(AZ166=1,G166,0)</f>
        <v>0</v>
      </c>
      <c r="BB166" s="232">
        <f>IF(AZ166=2,G166,0)</f>
        <v>0</v>
      </c>
      <c r="BC166" s="232">
        <f>IF(AZ166=3,G166,0)</f>
        <v>0</v>
      </c>
      <c r="BD166" s="232">
        <f>IF(AZ166=4,G166,0)</f>
        <v>0</v>
      </c>
      <c r="BE166" s="232">
        <f>IF(AZ166=5,G166,0)</f>
        <v>0</v>
      </c>
      <c r="CA166" s="259">
        <v>1</v>
      </c>
      <c r="CB166" s="259">
        <v>1</v>
      </c>
    </row>
    <row r="167" spans="1:80" x14ac:dyDescent="0.2">
      <c r="A167" s="277"/>
      <c r="B167" s="278" t="s">
        <v>99</v>
      </c>
      <c r="C167" s="279" t="s">
        <v>552</v>
      </c>
      <c r="D167" s="280"/>
      <c r="E167" s="281"/>
      <c r="F167" s="282"/>
      <c r="G167" s="283">
        <f>SUM(G157:G166)</f>
        <v>0</v>
      </c>
      <c r="H167" s="284"/>
      <c r="I167" s="285">
        <f>SUM(I157:I166)</f>
        <v>1.9584000000000001E-2</v>
      </c>
      <c r="J167" s="284"/>
      <c r="K167" s="285">
        <f>SUM(K157:K166)</f>
        <v>-2.8560000000000002E-2</v>
      </c>
      <c r="O167" s="259">
        <v>4</v>
      </c>
      <c r="BA167" s="286">
        <f>SUM(BA157:BA166)</f>
        <v>0</v>
      </c>
      <c r="BB167" s="286">
        <f>SUM(BB157:BB166)</f>
        <v>0</v>
      </c>
      <c r="BC167" s="286">
        <f>SUM(BC157:BC166)</f>
        <v>0</v>
      </c>
      <c r="BD167" s="286">
        <f>SUM(BD157:BD166)</f>
        <v>0</v>
      </c>
      <c r="BE167" s="286">
        <f>SUM(BE157:BE166)</f>
        <v>0</v>
      </c>
    </row>
    <row r="168" spans="1:80" x14ac:dyDescent="0.2">
      <c r="A168" s="249" t="s">
        <v>97</v>
      </c>
      <c r="B168" s="250" t="s">
        <v>564</v>
      </c>
      <c r="C168" s="251" t="s">
        <v>565</v>
      </c>
      <c r="D168" s="252"/>
      <c r="E168" s="253"/>
      <c r="F168" s="253"/>
      <c r="G168" s="254"/>
      <c r="H168" s="255"/>
      <c r="I168" s="256"/>
      <c r="J168" s="257"/>
      <c r="K168" s="258"/>
      <c r="O168" s="259">
        <v>1</v>
      </c>
    </row>
    <row r="169" spans="1:80" x14ac:dyDescent="0.2">
      <c r="A169" s="260">
        <v>61</v>
      </c>
      <c r="B169" s="261" t="s">
        <v>267</v>
      </c>
      <c r="C169" s="262" t="s">
        <v>268</v>
      </c>
      <c r="D169" s="263" t="s">
        <v>269</v>
      </c>
      <c r="E169" s="264">
        <v>2.5822600000000002</v>
      </c>
      <c r="F169" s="264">
        <v>0</v>
      </c>
      <c r="G169" s="265">
        <f t="shared" ref="G169:G174" si="0">E169*F169</f>
        <v>0</v>
      </c>
      <c r="H169" s="266">
        <v>0</v>
      </c>
      <c r="I169" s="267">
        <f t="shared" ref="I169:I174" si="1">E169*H169</f>
        <v>0</v>
      </c>
      <c r="J169" s="266"/>
      <c r="K169" s="267">
        <f t="shared" ref="K169:K174" si="2">E169*J169</f>
        <v>0</v>
      </c>
      <c r="O169" s="259">
        <v>2</v>
      </c>
      <c r="AA169" s="232">
        <v>8</v>
      </c>
      <c r="AB169" s="232">
        <v>0</v>
      </c>
      <c r="AC169" s="232">
        <v>3</v>
      </c>
      <c r="AZ169" s="232">
        <v>1</v>
      </c>
      <c r="BA169" s="232">
        <f t="shared" ref="BA169:BA174" si="3">IF(AZ169=1,G169,0)</f>
        <v>0</v>
      </c>
      <c r="BB169" s="232">
        <f t="shared" ref="BB169:BB174" si="4">IF(AZ169=2,G169,0)</f>
        <v>0</v>
      </c>
      <c r="BC169" s="232">
        <f t="shared" ref="BC169:BC174" si="5">IF(AZ169=3,G169,0)</f>
        <v>0</v>
      </c>
      <c r="BD169" s="232">
        <f t="shared" ref="BD169:BD174" si="6">IF(AZ169=4,G169,0)</f>
        <v>0</v>
      </c>
      <c r="BE169" s="232">
        <f t="shared" ref="BE169:BE174" si="7">IF(AZ169=5,G169,0)</f>
        <v>0</v>
      </c>
      <c r="CA169" s="259">
        <v>8</v>
      </c>
      <c r="CB169" s="259">
        <v>0</v>
      </c>
    </row>
    <row r="170" spans="1:80" x14ac:dyDescent="0.2">
      <c r="A170" s="260">
        <v>62</v>
      </c>
      <c r="B170" s="261" t="s">
        <v>270</v>
      </c>
      <c r="C170" s="262" t="s">
        <v>271</v>
      </c>
      <c r="D170" s="263" t="s">
        <v>269</v>
      </c>
      <c r="E170" s="264">
        <v>36.15164</v>
      </c>
      <c r="F170" s="264">
        <v>0</v>
      </c>
      <c r="G170" s="265">
        <f t="shared" si="0"/>
        <v>0</v>
      </c>
      <c r="H170" s="266">
        <v>0</v>
      </c>
      <c r="I170" s="267">
        <f t="shared" si="1"/>
        <v>0</v>
      </c>
      <c r="J170" s="266"/>
      <c r="K170" s="267">
        <f t="shared" si="2"/>
        <v>0</v>
      </c>
      <c r="O170" s="259">
        <v>2</v>
      </c>
      <c r="AA170" s="232">
        <v>8</v>
      </c>
      <c r="AB170" s="232">
        <v>0</v>
      </c>
      <c r="AC170" s="232">
        <v>3</v>
      </c>
      <c r="AZ170" s="232">
        <v>1</v>
      </c>
      <c r="BA170" s="232">
        <f t="shared" si="3"/>
        <v>0</v>
      </c>
      <c r="BB170" s="232">
        <f t="shared" si="4"/>
        <v>0</v>
      </c>
      <c r="BC170" s="232">
        <f t="shared" si="5"/>
        <v>0</v>
      </c>
      <c r="BD170" s="232">
        <f t="shared" si="6"/>
        <v>0</v>
      </c>
      <c r="BE170" s="232">
        <f t="shared" si="7"/>
        <v>0</v>
      </c>
      <c r="CA170" s="259">
        <v>8</v>
      </c>
      <c r="CB170" s="259">
        <v>0</v>
      </c>
    </row>
    <row r="171" spans="1:80" x14ac:dyDescent="0.2">
      <c r="A171" s="260">
        <v>63</v>
      </c>
      <c r="B171" s="261" t="s">
        <v>272</v>
      </c>
      <c r="C171" s="262" t="s">
        <v>273</v>
      </c>
      <c r="D171" s="263" t="s">
        <v>269</v>
      </c>
      <c r="E171" s="264">
        <v>2.5822600000000002</v>
      </c>
      <c r="F171" s="264">
        <v>0</v>
      </c>
      <c r="G171" s="265">
        <f t="shared" si="0"/>
        <v>0</v>
      </c>
      <c r="H171" s="266">
        <v>0</v>
      </c>
      <c r="I171" s="267">
        <f t="shared" si="1"/>
        <v>0</v>
      </c>
      <c r="J171" s="266"/>
      <c r="K171" s="267">
        <f t="shared" si="2"/>
        <v>0</v>
      </c>
      <c r="O171" s="259">
        <v>2</v>
      </c>
      <c r="AA171" s="232">
        <v>8</v>
      </c>
      <c r="AB171" s="232">
        <v>0</v>
      </c>
      <c r="AC171" s="232">
        <v>3</v>
      </c>
      <c r="AZ171" s="232">
        <v>1</v>
      </c>
      <c r="BA171" s="232">
        <f t="shared" si="3"/>
        <v>0</v>
      </c>
      <c r="BB171" s="232">
        <f t="shared" si="4"/>
        <v>0</v>
      </c>
      <c r="BC171" s="232">
        <f t="shared" si="5"/>
        <v>0</v>
      </c>
      <c r="BD171" s="232">
        <f t="shared" si="6"/>
        <v>0</v>
      </c>
      <c r="BE171" s="232">
        <f t="shared" si="7"/>
        <v>0</v>
      </c>
      <c r="CA171" s="259">
        <v>8</v>
      </c>
      <c r="CB171" s="259">
        <v>0</v>
      </c>
    </row>
    <row r="172" spans="1:80" x14ac:dyDescent="0.2">
      <c r="A172" s="260">
        <v>64</v>
      </c>
      <c r="B172" s="261" t="s">
        <v>274</v>
      </c>
      <c r="C172" s="262" t="s">
        <v>275</v>
      </c>
      <c r="D172" s="263" t="s">
        <v>269</v>
      </c>
      <c r="E172" s="264">
        <v>15.49356</v>
      </c>
      <c r="F172" s="264">
        <v>0</v>
      </c>
      <c r="G172" s="265">
        <f t="shared" si="0"/>
        <v>0</v>
      </c>
      <c r="H172" s="266">
        <v>0</v>
      </c>
      <c r="I172" s="267">
        <f t="shared" si="1"/>
        <v>0</v>
      </c>
      <c r="J172" s="266"/>
      <c r="K172" s="267">
        <f t="shared" si="2"/>
        <v>0</v>
      </c>
      <c r="O172" s="259">
        <v>2</v>
      </c>
      <c r="AA172" s="232">
        <v>8</v>
      </c>
      <c r="AB172" s="232">
        <v>0</v>
      </c>
      <c r="AC172" s="232">
        <v>3</v>
      </c>
      <c r="AZ172" s="232">
        <v>1</v>
      </c>
      <c r="BA172" s="232">
        <f t="shared" si="3"/>
        <v>0</v>
      </c>
      <c r="BB172" s="232">
        <f t="shared" si="4"/>
        <v>0</v>
      </c>
      <c r="BC172" s="232">
        <f t="shared" si="5"/>
        <v>0</v>
      </c>
      <c r="BD172" s="232">
        <f t="shared" si="6"/>
        <v>0</v>
      </c>
      <c r="BE172" s="232">
        <f t="shared" si="7"/>
        <v>0</v>
      </c>
      <c r="CA172" s="259">
        <v>8</v>
      </c>
      <c r="CB172" s="259">
        <v>0</v>
      </c>
    </row>
    <row r="173" spans="1:80" x14ac:dyDescent="0.2">
      <c r="A173" s="260">
        <v>65</v>
      </c>
      <c r="B173" s="261" t="s">
        <v>276</v>
      </c>
      <c r="C173" s="262" t="s">
        <v>277</v>
      </c>
      <c r="D173" s="263" t="s">
        <v>269</v>
      </c>
      <c r="E173" s="264">
        <v>2.5822600000000002</v>
      </c>
      <c r="F173" s="264">
        <v>0</v>
      </c>
      <c r="G173" s="265">
        <f t="shared" si="0"/>
        <v>0</v>
      </c>
      <c r="H173" s="266">
        <v>0</v>
      </c>
      <c r="I173" s="267">
        <f t="shared" si="1"/>
        <v>0</v>
      </c>
      <c r="J173" s="266"/>
      <c r="K173" s="267">
        <f t="shared" si="2"/>
        <v>0</v>
      </c>
      <c r="O173" s="259">
        <v>2</v>
      </c>
      <c r="AA173" s="232">
        <v>8</v>
      </c>
      <c r="AB173" s="232">
        <v>0</v>
      </c>
      <c r="AC173" s="232">
        <v>3</v>
      </c>
      <c r="AZ173" s="232">
        <v>1</v>
      </c>
      <c r="BA173" s="232">
        <f t="shared" si="3"/>
        <v>0</v>
      </c>
      <c r="BB173" s="232">
        <f t="shared" si="4"/>
        <v>0</v>
      </c>
      <c r="BC173" s="232">
        <f t="shared" si="5"/>
        <v>0</v>
      </c>
      <c r="BD173" s="232">
        <f t="shared" si="6"/>
        <v>0</v>
      </c>
      <c r="BE173" s="232">
        <f t="shared" si="7"/>
        <v>0</v>
      </c>
      <c r="CA173" s="259">
        <v>8</v>
      </c>
      <c r="CB173" s="259">
        <v>0</v>
      </c>
    </row>
    <row r="174" spans="1:80" x14ac:dyDescent="0.2">
      <c r="A174" s="260">
        <v>66</v>
      </c>
      <c r="B174" s="261" t="s">
        <v>567</v>
      </c>
      <c r="C174" s="262" t="s">
        <v>568</v>
      </c>
      <c r="D174" s="263" t="s">
        <v>269</v>
      </c>
      <c r="E174" s="264">
        <v>2.5822600000000002</v>
      </c>
      <c r="F174" s="264">
        <v>0</v>
      </c>
      <c r="G174" s="265">
        <f t="shared" si="0"/>
        <v>0</v>
      </c>
      <c r="H174" s="266">
        <v>0</v>
      </c>
      <c r="I174" s="267">
        <f t="shared" si="1"/>
        <v>0</v>
      </c>
      <c r="J174" s="266"/>
      <c r="K174" s="267">
        <f t="shared" si="2"/>
        <v>0</v>
      </c>
      <c r="O174" s="259">
        <v>2</v>
      </c>
      <c r="AA174" s="232">
        <v>8</v>
      </c>
      <c r="AB174" s="232">
        <v>0</v>
      </c>
      <c r="AC174" s="232">
        <v>3</v>
      </c>
      <c r="AZ174" s="232">
        <v>1</v>
      </c>
      <c r="BA174" s="232">
        <f t="shared" si="3"/>
        <v>0</v>
      </c>
      <c r="BB174" s="232">
        <f t="shared" si="4"/>
        <v>0</v>
      </c>
      <c r="BC174" s="232">
        <f t="shared" si="5"/>
        <v>0</v>
      </c>
      <c r="BD174" s="232">
        <f t="shared" si="6"/>
        <v>0</v>
      </c>
      <c r="BE174" s="232">
        <f t="shared" si="7"/>
        <v>0</v>
      </c>
      <c r="CA174" s="259">
        <v>8</v>
      </c>
      <c r="CB174" s="259">
        <v>0</v>
      </c>
    </row>
    <row r="175" spans="1:80" x14ac:dyDescent="0.2">
      <c r="A175" s="277"/>
      <c r="B175" s="278" t="s">
        <v>99</v>
      </c>
      <c r="C175" s="279" t="s">
        <v>566</v>
      </c>
      <c r="D175" s="280"/>
      <c r="E175" s="281"/>
      <c r="F175" s="282"/>
      <c r="G175" s="283">
        <f>SUM(G168:G174)</f>
        <v>0</v>
      </c>
      <c r="H175" s="284"/>
      <c r="I175" s="285">
        <f>SUM(I168:I174)</f>
        <v>0</v>
      </c>
      <c r="J175" s="284"/>
      <c r="K175" s="285">
        <f>SUM(K168:K174)</f>
        <v>0</v>
      </c>
      <c r="O175" s="259">
        <v>4</v>
      </c>
      <c r="BA175" s="286">
        <f>SUM(BA168:BA174)</f>
        <v>0</v>
      </c>
      <c r="BB175" s="286">
        <f>SUM(BB168:BB174)</f>
        <v>0</v>
      </c>
      <c r="BC175" s="286">
        <f>SUM(BC168:BC174)</f>
        <v>0</v>
      </c>
      <c r="BD175" s="286">
        <f>SUM(BD168:BD174)</f>
        <v>0</v>
      </c>
      <c r="BE175" s="286">
        <f>SUM(BE168:BE174)</f>
        <v>0</v>
      </c>
    </row>
    <row r="176" spans="1:80" x14ac:dyDescent="0.2">
      <c r="E176" s="232"/>
    </row>
    <row r="177" spans="5:5" x14ac:dyDescent="0.2">
      <c r="E177" s="232"/>
    </row>
    <row r="178" spans="5:5" x14ac:dyDescent="0.2">
      <c r="E178" s="232"/>
    </row>
    <row r="179" spans="5:5" x14ac:dyDescent="0.2">
      <c r="E179" s="232"/>
    </row>
    <row r="180" spans="5:5" x14ac:dyDescent="0.2">
      <c r="E180" s="232"/>
    </row>
    <row r="181" spans="5:5" x14ac:dyDescent="0.2">
      <c r="E181" s="232"/>
    </row>
    <row r="182" spans="5:5" x14ac:dyDescent="0.2">
      <c r="E182" s="232"/>
    </row>
    <row r="183" spans="5:5" x14ac:dyDescent="0.2">
      <c r="E183" s="232"/>
    </row>
    <row r="184" spans="5:5" x14ac:dyDescent="0.2">
      <c r="E184" s="232"/>
    </row>
    <row r="185" spans="5:5" x14ac:dyDescent="0.2">
      <c r="E185" s="232"/>
    </row>
    <row r="186" spans="5:5" x14ac:dyDescent="0.2">
      <c r="E186" s="232"/>
    </row>
    <row r="187" spans="5:5" x14ac:dyDescent="0.2">
      <c r="E187" s="232"/>
    </row>
    <row r="188" spans="5:5" x14ac:dyDescent="0.2">
      <c r="E188" s="232"/>
    </row>
    <row r="189" spans="5:5" x14ac:dyDescent="0.2">
      <c r="E189" s="232"/>
    </row>
    <row r="190" spans="5:5" x14ac:dyDescent="0.2">
      <c r="E190" s="232"/>
    </row>
    <row r="191" spans="5:5" x14ac:dyDescent="0.2">
      <c r="E191" s="232"/>
    </row>
    <row r="192" spans="5:5" x14ac:dyDescent="0.2">
      <c r="E192" s="232"/>
    </row>
    <row r="193" spans="1:7" x14ac:dyDescent="0.2">
      <c r="E193" s="232"/>
    </row>
    <row r="194" spans="1:7" x14ac:dyDescent="0.2">
      <c r="E194" s="232"/>
    </row>
    <row r="195" spans="1:7" x14ac:dyDescent="0.2">
      <c r="E195" s="232"/>
    </row>
    <row r="196" spans="1:7" x14ac:dyDescent="0.2">
      <c r="E196" s="232"/>
    </row>
    <row r="197" spans="1:7" x14ac:dyDescent="0.2">
      <c r="E197" s="232"/>
    </row>
    <row r="198" spans="1:7" x14ac:dyDescent="0.2">
      <c r="E198" s="232"/>
    </row>
    <row r="199" spans="1:7" x14ac:dyDescent="0.2">
      <c r="A199" s="276"/>
      <c r="B199" s="276"/>
      <c r="C199" s="276"/>
      <c r="D199" s="276"/>
      <c r="E199" s="276"/>
      <c r="F199" s="276"/>
      <c r="G199" s="276"/>
    </row>
    <row r="200" spans="1:7" x14ac:dyDescent="0.2">
      <c r="A200" s="276"/>
      <c r="B200" s="276"/>
      <c r="C200" s="276"/>
      <c r="D200" s="276"/>
      <c r="E200" s="276"/>
      <c r="F200" s="276"/>
      <c r="G200" s="276"/>
    </row>
    <row r="201" spans="1:7" x14ac:dyDescent="0.2">
      <c r="A201" s="276"/>
      <c r="B201" s="276"/>
      <c r="C201" s="276"/>
      <c r="D201" s="276"/>
      <c r="E201" s="276"/>
      <c r="F201" s="276"/>
      <c r="G201" s="276"/>
    </row>
    <row r="202" spans="1:7" x14ac:dyDescent="0.2">
      <c r="A202" s="276"/>
      <c r="B202" s="276"/>
      <c r="C202" s="276"/>
      <c r="D202" s="276"/>
      <c r="E202" s="276"/>
      <c r="F202" s="276"/>
      <c r="G202" s="276"/>
    </row>
    <row r="203" spans="1:7" x14ac:dyDescent="0.2">
      <c r="E203" s="232"/>
    </row>
    <row r="204" spans="1:7" x14ac:dyDescent="0.2">
      <c r="E204" s="232"/>
    </row>
    <row r="205" spans="1:7" x14ac:dyDescent="0.2">
      <c r="E205" s="232"/>
    </row>
    <row r="206" spans="1:7" x14ac:dyDescent="0.2">
      <c r="E206" s="232"/>
    </row>
    <row r="207" spans="1:7" x14ac:dyDescent="0.2">
      <c r="E207" s="232"/>
    </row>
    <row r="208" spans="1:7" x14ac:dyDescent="0.2">
      <c r="E208" s="232"/>
    </row>
    <row r="209" spans="5:5" x14ac:dyDescent="0.2">
      <c r="E209" s="232"/>
    </row>
    <row r="210" spans="5:5" x14ac:dyDescent="0.2">
      <c r="E210" s="232"/>
    </row>
    <row r="211" spans="5:5" x14ac:dyDescent="0.2">
      <c r="E211" s="232"/>
    </row>
    <row r="212" spans="5:5" x14ac:dyDescent="0.2">
      <c r="E212" s="232"/>
    </row>
    <row r="213" spans="5:5" x14ac:dyDescent="0.2">
      <c r="E213" s="232"/>
    </row>
    <row r="214" spans="5:5" x14ac:dyDescent="0.2">
      <c r="E214" s="232"/>
    </row>
    <row r="215" spans="5:5" x14ac:dyDescent="0.2">
      <c r="E215" s="232"/>
    </row>
    <row r="216" spans="5:5" x14ac:dyDescent="0.2">
      <c r="E216" s="232"/>
    </row>
    <row r="217" spans="5:5" x14ac:dyDescent="0.2">
      <c r="E217" s="232"/>
    </row>
    <row r="218" spans="5:5" x14ac:dyDescent="0.2">
      <c r="E218" s="232"/>
    </row>
    <row r="219" spans="5:5" x14ac:dyDescent="0.2">
      <c r="E219" s="232"/>
    </row>
    <row r="220" spans="5:5" x14ac:dyDescent="0.2">
      <c r="E220" s="232"/>
    </row>
    <row r="221" spans="5:5" x14ac:dyDescent="0.2">
      <c r="E221" s="232"/>
    </row>
    <row r="222" spans="5:5" x14ac:dyDescent="0.2">
      <c r="E222" s="232"/>
    </row>
    <row r="223" spans="5:5" x14ac:dyDescent="0.2">
      <c r="E223" s="232"/>
    </row>
    <row r="224" spans="5:5" x14ac:dyDescent="0.2">
      <c r="E224" s="232"/>
    </row>
    <row r="225" spans="1:7" x14ac:dyDescent="0.2">
      <c r="E225" s="232"/>
    </row>
    <row r="226" spans="1:7" x14ac:dyDescent="0.2">
      <c r="E226" s="232"/>
    </row>
    <row r="227" spans="1:7" x14ac:dyDescent="0.2">
      <c r="E227" s="232"/>
    </row>
    <row r="228" spans="1:7" x14ac:dyDescent="0.2">
      <c r="E228" s="232"/>
    </row>
    <row r="229" spans="1:7" x14ac:dyDescent="0.2">
      <c r="E229" s="232"/>
    </row>
    <row r="230" spans="1:7" x14ac:dyDescent="0.2">
      <c r="E230" s="232"/>
    </row>
    <row r="231" spans="1:7" x14ac:dyDescent="0.2">
      <c r="E231" s="232"/>
    </row>
    <row r="232" spans="1:7" x14ac:dyDescent="0.2">
      <c r="E232" s="232"/>
    </row>
    <row r="233" spans="1:7" x14ac:dyDescent="0.2">
      <c r="E233" s="232"/>
    </row>
    <row r="234" spans="1:7" x14ac:dyDescent="0.2">
      <c r="A234" s="287"/>
      <c r="B234" s="287"/>
    </row>
    <row r="235" spans="1:7" x14ac:dyDescent="0.2">
      <c r="A235" s="276"/>
      <c r="B235" s="276"/>
      <c r="C235" s="288"/>
      <c r="D235" s="288"/>
      <c r="E235" s="289"/>
      <c r="F235" s="288"/>
      <c r="G235" s="290"/>
    </row>
    <row r="236" spans="1:7" x14ac:dyDescent="0.2">
      <c r="A236" s="291"/>
      <c r="B236" s="291"/>
      <c r="C236" s="276"/>
      <c r="D236" s="276"/>
      <c r="E236" s="292"/>
      <c r="F236" s="276"/>
      <c r="G236" s="276"/>
    </row>
    <row r="237" spans="1:7" x14ac:dyDescent="0.2">
      <c r="A237" s="276"/>
      <c r="B237" s="276"/>
      <c r="C237" s="276"/>
      <c r="D237" s="276"/>
      <c r="E237" s="292"/>
      <c r="F237" s="276"/>
      <c r="G237" s="276"/>
    </row>
    <row r="238" spans="1:7" x14ac:dyDescent="0.2">
      <c r="A238" s="276"/>
      <c r="B238" s="276"/>
      <c r="C238" s="276"/>
      <c r="D238" s="276"/>
      <c r="E238" s="292"/>
      <c r="F238" s="276"/>
      <c r="G238" s="276"/>
    </row>
    <row r="239" spans="1:7" x14ac:dyDescent="0.2">
      <c r="A239" s="276"/>
      <c r="B239" s="276"/>
      <c r="C239" s="276"/>
      <c r="D239" s="276"/>
      <c r="E239" s="292"/>
      <c r="F239" s="276"/>
      <c r="G239" s="276"/>
    </row>
    <row r="240" spans="1:7" x14ac:dyDescent="0.2">
      <c r="A240" s="276"/>
      <c r="B240" s="276"/>
      <c r="C240" s="276"/>
      <c r="D240" s="276"/>
      <c r="E240" s="292"/>
      <c r="F240" s="276"/>
      <c r="G240" s="276"/>
    </row>
    <row r="241" spans="1:7" x14ac:dyDescent="0.2">
      <c r="A241" s="276"/>
      <c r="B241" s="276"/>
      <c r="C241" s="276"/>
      <c r="D241" s="276"/>
      <c r="E241" s="292"/>
      <c r="F241" s="276"/>
      <c r="G241" s="276"/>
    </row>
    <row r="242" spans="1:7" x14ac:dyDescent="0.2">
      <c r="A242" s="276"/>
      <c r="B242" s="276"/>
      <c r="C242" s="276"/>
      <c r="D242" s="276"/>
      <c r="E242" s="292"/>
      <c r="F242" s="276"/>
      <c r="G242" s="276"/>
    </row>
    <row r="243" spans="1:7" x14ac:dyDescent="0.2">
      <c r="A243" s="276"/>
      <c r="B243" s="276"/>
      <c r="C243" s="276"/>
      <c r="D243" s="276"/>
      <c r="E243" s="292"/>
      <c r="F243" s="276"/>
      <c r="G243" s="276"/>
    </row>
    <row r="244" spans="1:7" x14ac:dyDescent="0.2">
      <c r="A244" s="276"/>
      <c r="B244" s="276"/>
      <c r="C244" s="276"/>
      <c r="D244" s="276"/>
      <c r="E244" s="292"/>
      <c r="F244" s="276"/>
      <c r="G244" s="276"/>
    </row>
    <row r="245" spans="1:7" x14ac:dyDescent="0.2">
      <c r="A245" s="276"/>
      <c r="B245" s="276"/>
      <c r="C245" s="276"/>
      <c r="D245" s="276"/>
      <c r="E245" s="292"/>
      <c r="F245" s="276"/>
      <c r="G245" s="276"/>
    </row>
    <row r="246" spans="1:7" x14ac:dyDescent="0.2">
      <c r="A246" s="276"/>
      <c r="B246" s="276"/>
      <c r="C246" s="276"/>
      <c r="D246" s="276"/>
      <c r="E246" s="292"/>
      <c r="F246" s="276"/>
      <c r="G246" s="276"/>
    </row>
    <row r="247" spans="1:7" x14ac:dyDescent="0.2">
      <c r="A247" s="276"/>
      <c r="B247" s="276"/>
      <c r="C247" s="276"/>
      <c r="D247" s="276"/>
      <c r="E247" s="292"/>
      <c r="F247" s="276"/>
      <c r="G247" s="276"/>
    </row>
    <row r="248" spans="1:7" x14ac:dyDescent="0.2">
      <c r="A248" s="276"/>
      <c r="B248" s="276"/>
      <c r="C248" s="276"/>
      <c r="D248" s="276"/>
      <c r="E248" s="292"/>
      <c r="F248" s="276"/>
      <c r="G248" s="276"/>
    </row>
  </sheetData>
  <mergeCells count="93">
    <mergeCell ref="A1:G1"/>
    <mergeCell ref="A3:B3"/>
    <mergeCell ref="A4:B4"/>
    <mergeCell ref="E4:G4"/>
    <mergeCell ref="C30:D30"/>
    <mergeCell ref="C14:D14"/>
    <mergeCell ref="C19:D19"/>
    <mergeCell ref="C20:D20"/>
    <mergeCell ref="C21:D21"/>
    <mergeCell ref="C22:D22"/>
    <mergeCell ref="C23:D23"/>
    <mergeCell ref="C24:D24"/>
    <mergeCell ref="C26:D26"/>
    <mergeCell ref="C27:D27"/>
    <mergeCell ref="C28:D28"/>
    <mergeCell ref="C29:D29"/>
    <mergeCell ref="C48:D48"/>
    <mergeCell ref="C31:D31"/>
    <mergeCell ref="C33:D33"/>
    <mergeCell ref="C35:D35"/>
    <mergeCell ref="C39:D39"/>
    <mergeCell ref="C40:D40"/>
    <mergeCell ref="C41:D41"/>
    <mergeCell ref="C42:D42"/>
    <mergeCell ref="C44:D44"/>
    <mergeCell ref="C45:D45"/>
    <mergeCell ref="C46:D46"/>
    <mergeCell ref="C47:D47"/>
    <mergeCell ref="C71:D71"/>
    <mergeCell ref="C49:D49"/>
    <mergeCell ref="C51:D51"/>
    <mergeCell ref="C52:D52"/>
    <mergeCell ref="C54:D54"/>
    <mergeCell ref="C61:D61"/>
    <mergeCell ref="C62:D62"/>
    <mergeCell ref="C63:D63"/>
    <mergeCell ref="C64:D64"/>
    <mergeCell ref="C65:D65"/>
    <mergeCell ref="C66:D66"/>
    <mergeCell ref="C68:D68"/>
    <mergeCell ref="C69:D69"/>
    <mergeCell ref="C70:D70"/>
    <mergeCell ref="C92:D92"/>
    <mergeCell ref="C72:D72"/>
    <mergeCell ref="C73:D73"/>
    <mergeCell ref="C75:D75"/>
    <mergeCell ref="C76:D76"/>
    <mergeCell ref="C81:D81"/>
    <mergeCell ref="C82:D82"/>
    <mergeCell ref="C85:D85"/>
    <mergeCell ref="C86:D86"/>
    <mergeCell ref="C88:D88"/>
    <mergeCell ref="C89:D89"/>
    <mergeCell ref="C91:D91"/>
    <mergeCell ref="C119:D119"/>
    <mergeCell ref="C94:D94"/>
    <mergeCell ref="C100:D100"/>
    <mergeCell ref="C101:D101"/>
    <mergeCell ref="C103:D103"/>
    <mergeCell ref="C104:D104"/>
    <mergeCell ref="C106:D106"/>
    <mergeCell ref="C107:D107"/>
    <mergeCell ref="C111:D111"/>
    <mergeCell ref="C112:D112"/>
    <mergeCell ref="C114:D114"/>
    <mergeCell ref="C115:D115"/>
    <mergeCell ref="C116:D116"/>
    <mergeCell ref="C117:D117"/>
    <mergeCell ref="C139:D139"/>
    <mergeCell ref="C120:D120"/>
    <mergeCell ref="C123:D123"/>
    <mergeCell ref="C124:D124"/>
    <mergeCell ref="C126:D126"/>
    <mergeCell ref="C127:D127"/>
    <mergeCell ref="C129:D129"/>
    <mergeCell ref="C131:D131"/>
    <mergeCell ref="C132:D132"/>
    <mergeCell ref="C134:D134"/>
    <mergeCell ref="C136:D136"/>
    <mergeCell ref="C137:D137"/>
    <mergeCell ref="C162:D162"/>
    <mergeCell ref="C163:D163"/>
    <mergeCell ref="C140:D140"/>
    <mergeCell ref="C142:D142"/>
    <mergeCell ref="C143:D143"/>
    <mergeCell ref="C145:D145"/>
    <mergeCell ref="C146:D146"/>
    <mergeCell ref="C148:D148"/>
    <mergeCell ref="C149:D149"/>
    <mergeCell ref="C151:D151"/>
    <mergeCell ref="C152:D152"/>
    <mergeCell ref="C159:D159"/>
    <mergeCell ref="C160:D160"/>
  </mergeCells>
  <printOptions gridLinesSet="0"/>
  <pageMargins left="0.90551181102362199" right="0.31496062992125984" top="0.94488188976377951" bottom="0.94488188976377951" header="0.31496062992125984" footer="0.31496062992125984"/>
  <pageSetup paperSize="9" scale="95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4AE7A-8245-4AFC-BE89-84593584560F}">
  <sheetPr codeName="List26"/>
  <dimension ref="A1:BE51"/>
  <sheetViews>
    <sheetView zoomScaleNormal="100" workbookViewId="0">
      <selection activeCell="C27" sqref="C27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256" width="9.140625" style="1"/>
    <col min="257" max="257" width="2" style="1" customWidth="1"/>
    <col min="258" max="258" width="15" style="1" customWidth="1"/>
    <col min="259" max="259" width="15.85546875" style="1" customWidth="1"/>
    <col min="260" max="260" width="14.5703125" style="1" customWidth="1"/>
    <col min="261" max="261" width="13.5703125" style="1" customWidth="1"/>
    <col min="262" max="262" width="16.5703125" style="1" customWidth="1"/>
    <col min="263" max="263" width="15.28515625" style="1" customWidth="1"/>
    <col min="264" max="512" width="9.140625" style="1"/>
    <col min="513" max="513" width="2" style="1" customWidth="1"/>
    <col min="514" max="514" width="15" style="1" customWidth="1"/>
    <col min="515" max="515" width="15.85546875" style="1" customWidth="1"/>
    <col min="516" max="516" width="14.5703125" style="1" customWidth="1"/>
    <col min="517" max="517" width="13.5703125" style="1" customWidth="1"/>
    <col min="518" max="518" width="16.5703125" style="1" customWidth="1"/>
    <col min="519" max="519" width="15.28515625" style="1" customWidth="1"/>
    <col min="520" max="768" width="9.140625" style="1"/>
    <col min="769" max="769" width="2" style="1" customWidth="1"/>
    <col min="770" max="770" width="15" style="1" customWidth="1"/>
    <col min="771" max="771" width="15.85546875" style="1" customWidth="1"/>
    <col min="772" max="772" width="14.5703125" style="1" customWidth="1"/>
    <col min="773" max="773" width="13.5703125" style="1" customWidth="1"/>
    <col min="774" max="774" width="16.5703125" style="1" customWidth="1"/>
    <col min="775" max="775" width="15.28515625" style="1" customWidth="1"/>
    <col min="776" max="1024" width="9.140625" style="1"/>
    <col min="1025" max="1025" width="2" style="1" customWidth="1"/>
    <col min="1026" max="1026" width="15" style="1" customWidth="1"/>
    <col min="1027" max="1027" width="15.85546875" style="1" customWidth="1"/>
    <col min="1028" max="1028" width="14.5703125" style="1" customWidth="1"/>
    <col min="1029" max="1029" width="13.5703125" style="1" customWidth="1"/>
    <col min="1030" max="1030" width="16.5703125" style="1" customWidth="1"/>
    <col min="1031" max="1031" width="15.28515625" style="1" customWidth="1"/>
    <col min="1032" max="1280" width="9.140625" style="1"/>
    <col min="1281" max="1281" width="2" style="1" customWidth="1"/>
    <col min="1282" max="1282" width="15" style="1" customWidth="1"/>
    <col min="1283" max="1283" width="15.85546875" style="1" customWidth="1"/>
    <col min="1284" max="1284" width="14.5703125" style="1" customWidth="1"/>
    <col min="1285" max="1285" width="13.5703125" style="1" customWidth="1"/>
    <col min="1286" max="1286" width="16.5703125" style="1" customWidth="1"/>
    <col min="1287" max="1287" width="15.28515625" style="1" customWidth="1"/>
    <col min="1288" max="1536" width="9.140625" style="1"/>
    <col min="1537" max="1537" width="2" style="1" customWidth="1"/>
    <col min="1538" max="1538" width="15" style="1" customWidth="1"/>
    <col min="1539" max="1539" width="15.85546875" style="1" customWidth="1"/>
    <col min="1540" max="1540" width="14.5703125" style="1" customWidth="1"/>
    <col min="1541" max="1541" width="13.5703125" style="1" customWidth="1"/>
    <col min="1542" max="1542" width="16.5703125" style="1" customWidth="1"/>
    <col min="1543" max="1543" width="15.28515625" style="1" customWidth="1"/>
    <col min="1544" max="1792" width="9.140625" style="1"/>
    <col min="1793" max="1793" width="2" style="1" customWidth="1"/>
    <col min="1794" max="1794" width="15" style="1" customWidth="1"/>
    <col min="1795" max="1795" width="15.85546875" style="1" customWidth="1"/>
    <col min="1796" max="1796" width="14.5703125" style="1" customWidth="1"/>
    <col min="1797" max="1797" width="13.5703125" style="1" customWidth="1"/>
    <col min="1798" max="1798" width="16.5703125" style="1" customWidth="1"/>
    <col min="1799" max="1799" width="15.28515625" style="1" customWidth="1"/>
    <col min="1800" max="2048" width="9.140625" style="1"/>
    <col min="2049" max="2049" width="2" style="1" customWidth="1"/>
    <col min="2050" max="2050" width="15" style="1" customWidth="1"/>
    <col min="2051" max="2051" width="15.85546875" style="1" customWidth="1"/>
    <col min="2052" max="2052" width="14.5703125" style="1" customWidth="1"/>
    <col min="2053" max="2053" width="13.5703125" style="1" customWidth="1"/>
    <col min="2054" max="2054" width="16.5703125" style="1" customWidth="1"/>
    <col min="2055" max="2055" width="15.28515625" style="1" customWidth="1"/>
    <col min="2056" max="2304" width="9.140625" style="1"/>
    <col min="2305" max="2305" width="2" style="1" customWidth="1"/>
    <col min="2306" max="2306" width="15" style="1" customWidth="1"/>
    <col min="2307" max="2307" width="15.85546875" style="1" customWidth="1"/>
    <col min="2308" max="2308" width="14.5703125" style="1" customWidth="1"/>
    <col min="2309" max="2309" width="13.5703125" style="1" customWidth="1"/>
    <col min="2310" max="2310" width="16.5703125" style="1" customWidth="1"/>
    <col min="2311" max="2311" width="15.28515625" style="1" customWidth="1"/>
    <col min="2312" max="2560" width="9.140625" style="1"/>
    <col min="2561" max="2561" width="2" style="1" customWidth="1"/>
    <col min="2562" max="2562" width="15" style="1" customWidth="1"/>
    <col min="2563" max="2563" width="15.85546875" style="1" customWidth="1"/>
    <col min="2564" max="2564" width="14.5703125" style="1" customWidth="1"/>
    <col min="2565" max="2565" width="13.5703125" style="1" customWidth="1"/>
    <col min="2566" max="2566" width="16.5703125" style="1" customWidth="1"/>
    <col min="2567" max="2567" width="15.28515625" style="1" customWidth="1"/>
    <col min="2568" max="2816" width="9.140625" style="1"/>
    <col min="2817" max="2817" width="2" style="1" customWidth="1"/>
    <col min="2818" max="2818" width="15" style="1" customWidth="1"/>
    <col min="2819" max="2819" width="15.85546875" style="1" customWidth="1"/>
    <col min="2820" max="2820" width="14.5703125" style="1" customWidth="1"/>
    <col min="2821" max="2821" width="13.5703125" style="1" customWidth="1"/>
    <col min="2822" max="2822" width="16.5703125" style="1" customWidth="1"/>
    <col min="2823" max="2823" width="15.28515625" style="1" customWidth="1"/>
    <col min="2824" max="3072" width="9.140625" style="1"/>
    <col min="3073" max="3073" width="2" style="1" customWidth="1"/>
    <col min="3074" max="3074" width="15" style="1" customWidth="1"/>
    <col min="3075" max="3075" width="15.85546875" style="1" customWidth="1"/>
    <col min="3076" max="3076" width="14.5703125" style="1" customWidth="1"/>
    <col min="3077" max="3077" width="13.5703125" style="1" customWidth="1"/>
    <col min="3078" max="3078" width="16.5703125" style="1" customWidth="1"/>
    <col min="3079" max="3079" width="15.28515625" style="1" customWidth="1"/>
    <col min="3080" max="3328" width="9.140625" style="1"/>
    <col min="3329" max="3329" width="2" style="1" customWidth="1"/>
    <col min="3330" max="3330" width="15" style="1" customWidth="1"/>
    <col min="3331" max="3331" width="15.85546875" style="1" customWidth="1"/>
    <col min="3332" max="3332" width="14.5703125" style="1" customWidth="1"/>
    <col min="3333" max="3333" width="13.5703125" style="1" customWidth="1"/>
    <col min="3334" max="3334" width="16.5703125" style="1" customWidth="1"/>
    <col min="3335" max="3335" width="15.28515625" style="1" customWidth="1"/>
    <col min="3336" max="3584" width="9.140625" style="1"/>
    <col min="3585" max="3585" width="2" style="1" customWidth="1"/>
    <col min="3586" max="3586" width="15" style="1" customWidth="1"/>
    <col min="3587" max="3587" width="15.85546875" style="1" customWidth="1"/>
    <col min="3588" max="3588" width="14.5703125" style="1" customWidth="1"/>
    <col min="3589" max="3589" width="13.5703125" style="1" customWidth="1"/>
    <col min="3590" max="3590" width="16.5703125" style="1" customWidth="1"/>
    <col min="3591" max="3591" width="15.28515625" style="1" customWidth="1"/>
    <col min="3592" max="3840" width="9.140625" style="1"/>
    <col min="3841" max="3841" width="2" style="1" customWidth="1"/>
    <col min="3842" max="3842" width="15" style="1" customWidth="1"/>
    <col min="3843" max="3843" width="15.85546875" style="1" customWidth="1"/>
    <col min="3844" max="3844" width="14.5703125" style="1" customWidth="1"/>
    <col min="3845" max="3845" width="13.5703125" style="1" customWidth="1"/>
    <col min="3846" max="3846" width="16.5703125" style="1" customWidth="1"/>
    <col min="3847" max="3847" width="15.28515625" style="1" customWidth="1"/>
    <col min="3848" max="4096" width="9.140625" style="1"/>
    <col min="4097" max="4097" width="2" style="1" customWidth="1"/>
    <col min="4098" max="4098" width="15" style="1" customWidth="1"/>
    <col min="4099" max="4099" width="15.85546875" style="1" customWidth="1"/>
    <col min="4100" max="4100" width="14.5703125" style="1" customWidth="1"/>
    <col min="4101" max="4101" width="13.5703125" style="1" customWidth="1"/>
    <col min="4102" max="4102" width="16.5703125" style="1" customWidth="1"/>
    <col min="4103" max="4103" width="15.28515625" style="1" customWidth="1"/>
    <col min="4104" max="4352" width="9.140625" style="1"/>
    <col min="4353" max="4353" width="2" style="1" customWidth="1"/>
    <col min="4354" max="4354" width="15" style="1" customWidth="1"/>
    <col min="4355" max="4355" width="15.85546875" style="1" customWidth="1"/>
    <col min="4356" max="4356" width="14.5703125" style="1" customWidth="1"/>
    <col min="4357" max="4357" width="13.5703125" style="1" customWidth="1"/>
    <col min="4358" max="4358" width="16.5703125" style="1" customWidth="1"/>
    <col min="4359" max="4359" width="15.28515625" style="1" customWidth="1"/>
    <col min="4360" max="4608" width="9.140625" style="1"/>
    <col min="4609" max="4609" width="2" style="1" customWidth="1"/>
    <col min="4610" max="4610" width="15" style="1" customWidth="1"/>
    <col min="4611" max="4611" width="15.85546875" style="1" customWidth="1"/>
    <col min="4612" max="4612" width="14.5703125" style="1" customWidth="1"/>
    <col min="4613" max="4613" width="13.5703125" style="1" customWidth="1"/>
    <col min="4614" max="4614" width="16.5703125" style="1" customWidth="1"/>
    <col min="4615" max="4615" width="15.28515625" style="1" customWidth="1"/>
    <col min="4616" max="4864" width="9.140625" style="1"/>
    <col min="4865" max="4865" width="2" style="1" customWidth="1"/>
    <col min="4866" max="4866" width="15" style="1" customWidth="1"/>
    <col min="4867" max="4867" width="15.85546875" style="1" customWidth="1"/>
    <col min="4868" max="4868" width="14.5703125" style="1" customWidth="1"/>
    <col min="4869" max="4869" width="13.5703125" style="1" customWidth="1"/>
    <col min="4870" max="4870" width="16.5703125" style="1" customWidth="1"/>
    <col min="4871" max="4871" width="15.28515625" style="1" customWidth="1"/>
    <col min="4872" max="5120" width="9.140625" style="1"/>
    <col min="5121" max="5121" width="2" style="1" customWidth="1"/>
    <col min="5122" max="5122" width="15" style="1" customWidth="1"/>
    <col min="5123" max="5123" width="15.85546875" style="1" customWidth="1"/>
    <col min="5124" max="5124" width="14.5703125" style="1" customWidth="1"/>
    <col min="5125" max="5125" width="13.5703125" style="1" customWidth="1"/>
    <col min="5126" max="5126" width="16.5703125" style="1" customWidth="1"/>
    <col min="5127" max="5127" width="15.28515625" style="1" customWidth="1"/>
    <col min="5128" max="5376" width="9.140625" style="1"/>
    <col min="5377" max="5377" width="2" style="1" customWidth="1"/>
    <col min="5378" max="5378" width="15" style="1" customWidth="1"/>
    <col min="5379" max="5379" width="15.85546875" style="1" customWidth="1"/>
    <col min="5380" max="5380" width="14.5703125" style="1" customWidth="1"/>
    <col min="5381" max="5381" width="13.5703125" style="1" customWidth="1"/>
    <col min="5382" max="5382" width="16.5703125" style="1" customWidth="1"/>
    <col min="5383" max="5383" width="15.28515625" style="1" customWidth="1"/>
    <col min="5384" max="5632" width="9.140625" style="1"/>
    <col min="5633" max="5633" width="2" style="1" customWidth="1"/>
    <col min="5634" max="5634" width="15" style="1" customWidth="1"/>
    <col min="5635" max="5635" width="15.85546875" style="1" customWidth="1"/>
    <col min="5636" max="5636" width="14.5703125" style="1" customWidth="1"/>
    <col min="5637" max="5637" width="13.5703125" style="1" customWidth="1"/>
    <col min="5638" max="5638" width="16.5703125" style="1" customWidth="1"/>
    <col min="5639" max="5639" width="15.28515625" style="1" customWidth="1"/>
    <col min="5640" max="5888" width="9.140625" style="1"/>
    <col min="5889" max="5889" width="2" style="1" customWidth="1"/>
    <col min="5890" max="5890" width="15" style="1" customWidth="1"/>
    <col min="5891" max="5891" width="15.85546875" style="1" customWidth="1"/>
    <col min="5892" max="5892" width="14.5703125" style="1" customWidth="1"/>
    <col min="5893" max="5893" width="13.5703125" style="1" customWidth="1"/>
    <col min="5894" max="5894" width="16.5703125" style="1" customWidth="1"/>
    <col min="5895" max="5895" width="15.28515625" style="1" customWidth="1"/>
    <col min="5896" max="6144" width="9.140625" style="1"/>
    <col min="6145" max="6145" width="2" style="1" customWidth="1"/>
    <col min="6146" max="6146" width="15" style="1" customWidth="1"/>
    <col min="6147" max="6147" width="15.85546875" style="1" customWidth="1"/>
    <col min="6148" max="6148" width="14.5703125" style="1" customWidth="1"/>
    <col min="6149" max="6149" width="13.5703125" style="1" customWidth="1"/>
    <col min="6150" max="6150" width="16.5703125" style="1" customWidth="1"/>
    <col min="6151" max="6151" width="15.28515625" style="1" customWidth="1"/>
    <col min="6152" max="6400" width="9.140625" style="1"/>
    <col min="6401" max="6401" width="2" style="1" customWidth="1"/>
    <col min="6402" max="6402" width="15" style="1" customWidth="1"/>
    <col min="6403" max="6403" width="15.85546875" style="1" customWidth="1"/>
    <col min="6404" max="6404" width="14.5703125" style="1" customWidth="1"/>
    <col min="6405" max="6405" width="13.5703125" style="1" customWidth="1"/>
    <col min="6406" max="6406" width="16.5703125" style="1" customWidth="1"/>
    <col min="6407" max="6407" width="15.28515625" style="1" customWidth="1"/>
    <col min="6408" max="6656" width="9.140625" style="1"/>
    <col min="6657" max="6657" width="2" style="1" customWidth="1"/>
    <col min="6658" max="6658" width="15" style="1" customWidth="1"/>
    <col min="6659" max="6659" width="15.85546875" style="1" customWidth="1"/>
    <col min="6660" max="6660" width="14.5703125" style="1" customWidth="1"/>
    <col min="6661" max="6661" width="13.5703125" style="1" customWidth="1"/>
    <col min="6662" max="6662" width="16.5703125" style="1" customWidth="1"/>
    <col min="6663" max="6663" width="15.28515625" style="1" customWidth="1"/>
    <col min="6664" max="6912" width="9.140625" style="1"/>
    <col min="6913" max="6913" width="2" style="1" customWidth="1"/>
    <col min="6914" max="6914" width="15" style="1" customWidth="1"/>
    <col min="6915" max="6915" width="15.85546875" style="1" customWidth="1"/>
    <col min="6916" max="6916" width="14.5703125" style="1" customWidth="1"/>
    <col min="6917" max="6917" width="13.5703125" style="1" customWidth="1"/>
    <col min="6918" max="6918" width="16.5703125" style="1" customWidth="1"/>
    <col min="6919" max="6919" width="15.28515625" style="1" customWidth="1"/>
    <col min="6920" max="7168" width="9.140625" style="1"/>
    <col min="7169" max="7169" width="2" style="1" customWidth="1"/>
    <col min="7170" max="7170" width="15" style="1" customWidth="1"/>
    <col min="7171" max="7171" width="15.85546875" style="1" customWidth="1"/>
    <col min="7172" max="7172" width="14.5703125" style="1" customWidth="1"/>
    <col min="7173" max="7173" width="13.5703125" style="1" customWidth="1"/>
    <col min="7174" max="7174" width="16.5703125" style="1" customWidth="1"/>
    <col min="7175" max="7175" width="15.28515625" style="1" customWidth="1"/>
    <col min="7176" max="7424" width="9.140625" style="1"/>
    <col min="7425" max="7425" width="2" style="1" customWidth="1"/>
    <col min="7426" max="7426" width="15" style="1" customWidth="1"/>
    <col min="7427" max="7427" width="15.85546875" style="1" customWidth="1"/>
    <col min="7428" max="7428" width="14.5703125" style="1" customWidth="1"/>
    <col min="7429" max="7429" width="13.5703125" style="1" customWidth="1"/>
    <col min="7430" max="7430" width="16.5703125" style="1" customWidth="1"/>
    <col min="7431" max="7431" width="15.28515625" style="1" customWidth="1"/>
    <col min="7432" max="7680" width="9.140625" style="1"/>
    <col min="7681" max="7681" width="2" style="1" customWidth="1"/>
    <col min="7682" max="7682" width="15" style="1" customWidth="1"/>
    <col min="7683" max="7683" width="15.85546875" style="1" customWidth="1"/>
    <col min="7684" max="7684" width="14.5703125" style="1" customWidth="1"/>
    <col min="7685" max="7685" width="13.5703125" style="1" customWidth="1"/>
    <col min="7686" max="7686" width="16.5703125" style="1" customWidth="1"/>
    <col min="7687" max="7687" width="15.28515625" style="1" customWidth="1"/>
    <col min="7688" max="7936" width="9.140625" style="1"/>
    <col min="7937" max="7937" width="2" style="1" customWidth="1"/>
    <col min="7938" max="7938" width="15" style="1" customWidth="1"/>
    <col min="7939" max="7939" width="15.85546875" style="1" customWidth="1"/>
    <col min="7940" max="7940" width="14.5703125" style="1" customWidth="1"/>
    <col min="7941" max="7941" width="13.5703125" style="1" customWidth="1"/>
    <col min="7942" max="7942" width="16.5703125" style="1" customWidth="1"/>
    <col min="7943" max="7943" width="15.28515625" style="1" customWidth="1"/>
    <col min="7944" max="8192" width="9.140625" style="1"/>
    <col min="8193" max="8193" width="2" style="1" customWidth="1"/>
    <col min="8194" max="8194" width="15" style="1" customWidth="1"/>
    <col min="8195" max="8195" width="15.85546875" style="1" customWidth="1"/>
    <col min="8196" max="8196" width="14.5703125" style="1" customWidth="1"/>
    <col min="8197" max="8197" width="13.5703125" style="1" customWidth="1"/>
    <col min="8198" max="8198" width="16.5703125" style="1" customWidth="1"/>
    <col min="8199" max="8199" width="15.28515625" style="1" customWidth="1"/>
    <col min="8200" max="8448" width="9.140625" style="1"/>
    <col min="8449" max="8449" width="2" style="1" customWidth="1"/>
    <col min="8450" max="8450" width="15" style="1" customWidth="1"/>
    <col min="8451" max="8451" width="15.85546875" style="1" customWidth="1"/>
    <col min="8452" max="8452" width="14.5703125" style="1" customWidth="1"/>
    <col min="8453" max="8453" width="13.5703125" style="1" customWidth="1"/>
    <col min="8454" max="8454" width="16.5703125" style="1" customWidth="1"/>
    <col min="8455" max="8455" width="15.28515625" style="1" customWidth="1"/>
    <col min="8456" max="8704" width="9.140625" style="1"/>
    <col min="8705" max="8705" width="2" style="1" customWidth="1"/>
    <col min="8706" max="8706" width="15" style="1" customWidth="1"/>
    <col min="8707" max="8707" width="15.85546875" style="1" customWidth="1"/>
    <col min="8708" max="8708" width="14.5703125" style="1" customWidth="1"/>
    <col min="8709" max="8709" width="13.5703125" style="1" customWidth="1"/>
    <col min="8710" max="8710" width="16.5703125" style="1" customWidth="1"/>
    <col min="8711" max="8711" width="15.28515625" style="1" customWidth="1"/>
    <col min="8712" max="8960" width="9.140625" style="1"/>
    <col min="8961" max="8961" width="2" style="1" customWidth="1"/>
    <col min="8962" max="8962" width="15" style="1" customWidth="1"/>
    <col min="8963" max="8963" width="15.85546875" style="1" customWidth="1"/>
    <col min="8964" max="8964" width="14.5703125" style="1" customWidth="1"/>
    <col min="8965" max="8965" width="13.5703125" style="1" customWidth="1"/>
    <col min="8966" max="8966" width="16.5703125" style="1" customWidth="1"/>
    <col min="8967" max="8967" width="15.28515625" style="1" customWidth="1"/>
    <col min="8968" max="9216" width="9.140625" style="1"/>
    <col min="9217" max="9217" width="2" style="1" customWidth="1"/>
    <col min="9218" max="9218" width="15" style="1" customWidth="1"/>
    <col min="9219" max="9219" width="15.85546875" style="1" customWidth="1"/>
    <col min="9220" max="9220" width="14.5703125" style="1" customWidth="1"/>
    <col min="9221" max="9221" width="13.5703125" style="1" customWidth="1"/>
    <col min="9222" max="9222" width="16.5703125" style="1" customWidth="1"/>
    <col min="9223" max="9223" width="15.28515625" style="1" customWidth="1"/>
    <col min="9224" max="9472" width="9.140625" style="1"/>
    <col min="9473" max="9473" width="2" style="1" customWidth="1"/>
    <col min="9474" max="9474" width="15" style="1" customWidth="1"/>
    <col min="9475" max="9475" width="15.85546875" style="1" customWidth="1"/>
    <col min="9476" max="9476" width="14.5703125" style="1" customWidth="1"/>
    <col min="9477" max="9477" width="13.5703125" style="1" customWidth="1"/>
    <col min="9478" max="9478" width="16.5703125" style="1" customWidth="1"/>
    <col min="9479" max="9479" width="15.28515625" style="1" customWidth="1"/>
    <col min="9480" max="9728" width="9.140625" style="1"/>
    <col min="9729" max="9729" width="2" style="1" customWidth="1"/>
    <col min="9730" max="9730" width="15" style="1" customWidth="1"/>
    <col min="9731" max="9731" width="15.85546875" style="1" customWidth="1"/>
    <col min="9732" max="9732" width="14.5703125" style="1" customWidth="1"/>
    <col min="9733" max="9733" width="13.5703125" style="1" customWidth="1"/>
    <col min="9734" max="9734" width="16.5703125" style="1" customWidth="1"/>
    <col min="9735" max="9735" width="15.28515625" style="1" customWidth="1"/>
    <col min="9736" max="9984" width="9.140625" style="1"/>
    <col min="9985" max="9985" width="2" style="1" customWidth="1"/>
    <col min="9986" max="9986" width="15" style="1" customWidth="1"/>
    <col min="9987" max="9987" width="15.85546875" style="1" customWidth="1"/>
    <col min="9988" max="9988" width="14.5703125" style="1" customWidth="1"/>
    <col min="9989" max="9989" width="13.5703125" style="1" customWidth="1"/>
    <col min="9990" max="9990" width="16.5703125" style="1" customWidth="1"/>
    <col min="9991" max="9991" width="15.28515625" style="1" customWidth="1"/>
    <col min="9992" max="10240" width="9.140625" style="1"/>
    <col min="10241" max="10241" width="2" style="1" customWidth="1"/>
    <col min="10242" max="10242" width="15" style="1" customWidth="1"/>
    <col min="10243" max="10243" width="15.85546875" style="1" customWidth="1"/>
    <col min="10244" max="10244" width="14.5703125" style="1" customWidth="1"/>
    <col min="10245" max="10245" width="13.5703125" style="1" customWidth="1"/>
    <col min="10246" max="10246" width="16.5703125" style="1" customWidth="1"/>
    <col min="10247" max="10247" width="15.28515625" style="1" customWidth="1"/>
    <col min="10248" max="10496" width="9.140625" style="1"/>
    <col min="10497" max="10497" width="2" style="1" customWidth="1"/>
    <col min="10498" max="10498" width="15" style="1" customWidth="1"/>
    <col min="10499" max="10499" width="15.85546875" style="1" customWidth="1"/>
    <col min="10500" max="10500" width="14.5703125" style="1" customWidth="1"/>
    <col min="10501" max="10501" width="13.5703125" style="1" customWidth="1"/>
    <col min="10502" max="10502" width="16.5703125" style="1" customWidth="1"/>
    <col min="10503" max="10503" width="15.28515625" style="1" customWidth="1"/>
    <col min="10504" max="10752" width="9.140625" style="1"/>
    <col min="10753" max="10753" width="2" style="1" customWidth="1"/>
    <col min="10754" max="10754" width="15" style="1" customWidth="1"/>
    <col min="10755" max="10755" width="15.85546875" style="1" customWidth="1"/>
    <col min="10756" max="10756" width="14.5703125" style="1" customWidth="1"/>
    <col min="10757" max="10757" width="13.5703125" style="1" customWidth="1"/>
    <col min="10758" max="10758" width="16.5703125" style="1" customWidth="1"/>
    <col min="10759" max="10759" width="15.28515625" style="1" customWidth="1"/>
    <col min="10760" max="11008" width="9.140625" style="1"/>
    <col min="11009" max="11009" width="2" style="1" customWidth="1"/>
    <col min="11010" max="11010" width="15" style="1" customWidth="1"/>
    <col min="11011" max="11011" width="15.85546875" style="1" customWidth="1"/>
    <col min="11012" max="11012" width="14.5703125" style="1" customWidth="1"/>
    <col min="11013" max="11013" width="13.5703125" style="1" customWidth="1"/>
    <col min="11014" max="11014" width="16.5703125" style="1" customWidth="1"/>
    <col min="11015" max="11015" width="15.28515625" style="1" customWidth="1"/>
    <col min="11016" max="11264" width="9.140625" style="1"/>
    <col min="11265" max="11265" width="2" style="1" customWidth="1"/>
    <col min="11266" max="11266" width="15" style="1" customWidth="1"/>
    <col min="11267" max="11267" width="15.85546875" style="1" customWidth="1"/>
    <col min="11268" max="11268" width="14.5703125" style="1" customWidth="1"/>
    <col min="11269" max="11269" width="13.5703125" style="1" customWidth="1"/>
    <col min="11270" max="11270" width="16.5703125" style="1" customWidth="1"/>
    <col min="11271" max="11271" width="15.28515625" style="1" customWidth="1"/>
    <col min="11272" max="11520" width="9.140625" style="1"/>
    <col min="11521" max="11521" width="2" style="1" customWidth="1"/>
    <col min="11522" max="11522" width="15" style="1" customWidth="1"/>
    <col min="11523" max="11523" width="15.85546875" style="1" customWidth="1"/>
    <col min="11524" max="11524" width="14.5703125" style="1" customWidth="1"/>
    <col min="11525" max="11525" width="13.5703125" style="1" customWidth="1"/>
    <col min="11526" max="11526" width="16.5703125" style="1" customWidth="1"/>
    <col min="11527" max="11527" width="15.28515625" style="1" customWidth="1"/>
    <col min="11528" max="11776" width="9.140625" style="1"/>
    <col min="11777" max="11777" width="2" style="1" customWidth="1"/>
    <col min="11778" max="11778" width="15" style="1" customWidth="1"/>
    <col min="11779" max="11779" width="15.85546875" style="1" customWidth="1"/>
    <col min="11780" max="11780" width="14.5703125" style="1" customWidth="1"/>
    <col min="11781" max="11781" width="13.5703125" style="1" customWidth="1"/>
    <col min="11782" max="11782" width="16.5703125" style="1" customWidth="1"/>
    <col min="11783" max="11783" width="15.28515625" style="1" customWidth="1"/>
    <col min="11784" max="12032" width="9.140625" style="1"/>
    <col min="12033" max="12033" width="2" style="1" customWidth="1"/>
    <col min="12034" max="12034" width="15" style="1" customWidth="1"/>
    <col min="12035" max="12035" width="15.85546875" style="1" customWidth="1"/>
    <col min="12036" max="12036" width="14.5703125" style="1" customWidth="1"/>
    <col min="12037" max="12037" width="13.5703125" style="1" customWidth="1"/>
    <col min="12038" max="12038" width="16.5703125" style="1" customWidth="1"/>
    <col min="12039" max="12039" width="15.28515625" style="1" customWidth="1"/>
    <col min="12040" max="12288" width="9.140625" style="1"/>
    <col min="12289" max="12289" width="2" style="1" customWidth="1"/>
    <col min="12290" max="12290" width="15" style="1" customWidth="1"/>
    <col min="12291" max="12291" width="15.85546875" style="1" customWidth="1"/>
    <col min="12292" max="12292" width="14.5703125" style="1" customWidth="1"/>
    <col min="12293" max="12293" width="13.5703125" style="1" customWidth="1"/>
    <col min="12294" max="12294" width="16.5703125" style="1" customWidth="1"/>
    <col min="12295" max="12295" width="15.28515625" style="1" customWidth="1"/>
    <col min="12296" max="12544" width="9.140625" style="1"/>
    <col min="12545" max="12545" width="2" style="1" customWidth="1"/>
    <col min="12546" max="12546" width="15" style="1" customWidth="1"/>
    <col min="12547" max="12547" width="15.85546875" style="1" customWidth="1"/>
    <col min="12548" max="12548" width="14.5703125" style="1" customWidth="1"/>
    <col min="12549" max="12549" width="13.5703125" style="1" customWidth="1"/>
    <col min="12550" max="12550" width="16.5703125" style="1" customWidth="1"/>
    <col min="12551" max="12551" width="15.28515625" style="1" customWidth="1"/>
    <col min="12552" max="12800" width="9.140625" style="1"/>
    <col min="12801" max="12801" width="2" style="1" customWidth="1"/>
    <col min="12802" max="12802" width="15" style="1" customWidth="1"/>
    <col min="12803" max="12803" width="15.85546875" style="1" customWidth="1"/>
    <col min="12804" max="12804" width="14.5703125" style="1" customWidth="1"/>
    <col min="12805" max="12805" width="13.5703125" style="1" customWidth="1"/>
    <col min="12806" max="12806" width="16.5703125" style="1" customWidth="1"/>
    <col min="12807" max="12807" width="15.28515625" style="1" customWidth="1"/>
    <col min="12808" max="13056" width="9.140625" style="1"/>
    <col min="13057" max="13057" width="2" style="1" customWidth="1"/>
    <col min="13058" max="13058" width="15" style="1" customWidth="1"/>
    <col min="13059" max="13059" width="15.85546875" style="1" customWidth="1"/>
    <col min="13060" max="13060" width="14.5703125" style="1" customWidth="1"/>
    <col min="13061" max="13061" width="13.5703125" style="1" customWidth="1"/>
    <col min="13062" max="13062" width="16.5703125" style="1" customWidth="1"/>
    <col min="13063" max="13063" width="15.28515625" style="1" customWidth="1"/>
    <col min="13064" max="13312" width="9.140625" style="1"/>
    <col min="13313" max="13313" width="2" style="1" customWidth="1"/>
    <col min="13314" max="13314" width="15" style="1" customWidth="1"/>
    <col min="13315" max="13315" width="15.85546875" style="1" customWidth="1"/>
    <col min="13316" max="13316" width="14.5703125" style="1" customWidth="1"/>
    <col min="13317" max="13317" width="13.5703125" style="1" customWidth="1"/>
    <col min="13318" max="13318" width="16.5703125" style="1" customWidth="1"/>
    <col min="13319" max="13319" width="15.28515625" style="1" customWidth="1"/>
    <col min="13320" max="13568" width="9.140625" style="1"/>
    <col min="13569" max="13569" width="2" style="1" customWidth="1"/>
    <col min="13570" max="13570" width="15" style="1" customWidth="1"/>
    <col min="13571" max="13571" width="15.85546875" style="1" customWidth="1"/>
    <col min="13572" max="13572" width="14.5703125" style="1" customWidth="1"/>
    <col min="13573" max="13573" width="13.5703125" style="1" customWidth="1"/>
    <col min="13574" max="13574" width="16.5703125" style="1" customWidth="1"/>
    <col min="13575" max="13575" width="15.28515625" style="1" customWidth="1"/>
    <col min="13576" max="13824" width="9.140625" style="1"/>
    <col min="13825" max="13825" width="2" style="1" customWidth="1"/>
    <col min="13826" max="13826" width="15" style="1" customWidth="1"/>
    <col min="13827" max="13827" width="15.85546875" style="1" customWidth="1"/>
    <col min="13828" max="13828" width="14.5703125" style="1" customWidth="1"/>
    <col min="13829" max="13829" width="13.5703125" style="1" customWidth="1"/>
    <col min="13830" max="13830" width="16.5703125" style="1" customWidth="1"/>
    <col min="13831" max="13831" width="15.28515625" style="1" customWidth="1"/>
    <col min="13832" max="14080" width="9.140625" style="1"/>
    <col min="14081" max="14081" width="2" style="1" customWidth="1"/>
    <col min="14082" max="14082" width="15" style="1" customWidth="1"/>
    <col min="14083" max="14083" width="15.85546875" style="1" customWidth="1"/>
    <col min="14084" max="14084" width="14.5703125" style="1" customWidth="1"/>
    <col min="14085" max="14085" width="13.5703125" style="1" customWidth="1"/>
    <col min="14086" max="14086" width="16.5703125" style="1" customWidth="1"/>
    <col min="14087" max="14087" width="15.28515625" style="1" customWidth="1"/>
    <col min="14088" max="14336" width="9.140625" style="1"/>
    <col min="14337" max="14337" width="2" style="1" customWidth="1"/>
    <col min="14338" max="14338" width="15" style="1" customWidth="1"/>
    <col min="14339" max="14339" width="15.85546875" style="1" customWidth="1"/>
    <col min="14340" max="14340" width="14.5703125" style="1" customWidth="1"/>
    <col min="14341" max="14341" width="13.5703125" style="1" customWidth="1"/>
    <col min="14342" max="14342" width="16.5703125" style="1" customWidth="1"/>
    <col min="14343" max="14343" width="15.28515625" style="1" customWidth="1"/>
    <col min="14344" max="14592" width="9.140625" style="1"/>
    <col min="14593" max="14593" width="2" style="1" customWidth="1"/>
    <col min="14594" max="14594" width="15" style="1" customWidth="1"/>
    <col min="14595" max="14595" width="15.85546875" style="1" customWidth="1"/>
    <col min="14596" max="14596" width="14.5703125" style="1" customWidth="1"/>
    <col min="14597" max="14597" width="13.5703125" style="1" customWidth="1"/>
    <col min="14598" max="14598" width="16.5703125" style="1" customWidth="1"/>
    <col min="14599" max="14599" width="15.28515625" style="1" customWidth="1"/>
    <col min="14600" max="14848" width="9.140625" style="1"/>
    <col min="14849" max="14849" width="2" style="1" customWidth="1"/>
    <col min="14850" max="14850" width="15" style="1" customWidth="1"/>
    <col min="14851" max="14851" width="15.85546875" style="1" customWidth="1"/>
    <col min="14852" max="14852" width="14.5703125" style="1" customWidth="1"/>
    <col min="14853" max="14853" width="13.5703125" style="1" customWidth="1"/>
    <col min="14854" max="14854" width="16.5703125" style="1" customWidth="1"/>
    <col min="14855" max="14855" width="15.28515625" style="1" customWidth="1"/>
    <col min="14856" max="15104" width="9.140625" style="1"/>
    <col min="15105" max="15105" width="2" style="1" customWidth="1"/>
    <col min="15106" max="15106" width="15" style="1" customWidth="1"/>
    <col min="15107" max="15107" width="15.85546875" style="1" customWidth="1"/>
    <col min="15108" max="15108" width="14.5703125" style="1" customWidth="1"/>
    <col min="15109" max="15109" width="13.5703125" style="1" customWidth="1"/>
    <col min="15110" max="15110" width="16.5703125" style="1" customWidth="1"/>
    <col min="15111" max="15111" width="15.28515625" style="1" customWidth="1"/>
    <col min="15112" max="15360" width="9.140625" style="1"/>
    <col min="15361" max="15361" width="2" style="1" customWidth="1"/>
    <col min="15362" max="15362" width="15" style="1" customWidth="1"/>
    <col min="15363" max="15363" width="15.85546875" style="1" customWidth="1"/>
    <col min="15364" max="15364" width="14.5703125" style="1" customWidth="1"/>
    <col min="15365" max="15365" width="13.5703125" style="1" customWidth="1"/>
    <col min="15366" max="15366" width="16.5703125" style="1" customWidth="1"/>
    <col min="15367" max="15367" width="15.28515625" style="1" customWidth="1"/>
    <col min="15368" max="15616" width="9.140625" style="1"/>
    <col min="15617" max="15617" width="2" style="1" customWidth="1"/>
    <col min="15618" max="15618" width="15" style="1" customWidth="1"/>
    <col min="15619" max="15619" width="15.85546875" style="1" customWidth="1"/>
    <col min="15620" max="15620" width="14.5703125" style="1" customWidth="1"/>
    <col min="15621" max="15621" width="13.5703125" style="1" customWidth="1"/>
    <col min="15622" max="15622" width="16.5703125" style="1" customWidth="1"/>
    <col min="15623" max="15623" width="15.28515625" style="1" customWidth="1"/>
    <col min="15624" max="15872" width="9.140625" style="1"/>
    <col min="15873" max="15873" width="2" style="1" customWidth="1"/>
    <col min="15874" max="15874" width="15" style="1" customWidth="1"/>
    <col min="15875" max="15875" width="15.85546875" style="1" customWidth="1"/>
    <col min="15876" max="15876" width="14.5703125" style="1" customWidth="1"/>
    <col min="15877" max="15877" width="13.5703125" style="1" customWidth="1"/>
    <col min="15878" max="15878" width="16.5703125" style="1" customWidth="1"/>
    <col min="15879" max="15879" width="15.28515625" style="1" customWidth="1"/>
    <col min="15880" max="16128" width="9.140625" style="1"/>
    <col min="16129" max="16129" width="2" style="1" customWidth="1"/>
    <col min="16130" max="16130" width="15" style="1" customWidth="1"/>
    <col min="16131" max="16131" width="15.85546875" style="1" customWidth="1"/>
    <col min="16132" max="16132" width="14.5703125" style="1" customWidth="1"/>
    <col min="16133" max="16133" width="13.5703125" style="1" customWidth="1"/>
    <col min="16134" max="16134" width="16.5703125" style="1" customWidth="1"/>
    <col min="16135" max="16135" width="15.28515625" style="1" customWidth="1"/>
    <col min="16136" max="16384" width="9.140625" style="1"/>
  </cols>
  <sheetData>
    <row r="1" spans="1:57" ht="24.75" customHeight="1" thickBot="1" x14ac:dyDescent="0.25">
      <c r="A1" s="93" t="s">
        <v>100</v>
      </c>
      <c r="B1" s="94"/>
      <c r="C1" s="94"/>
      <c r="D1" s="94"/>
      <c r="E1" s="94"/>
      <c r="F1" s="94"/>
      <c r="G1" s="94"/>
    </row>
    <row r="2" spans="1:57" ht="12.75" customHeight="1" x14ac:dyDescent="0.2">
      <c r="A2" s="95" t="s">
        <v>32</v>
      </c>
      <c r="B2" s="96"/>
      <c r="C2" s="97" t="s">
        <v>853</v>
      </c>
      <c r="D2" s="97" t="s">
        <v>854</v>
      </c>
      <c r="E2" s="98"/>
      <c r="F2" s="99" t="s">
        <v>33</v>
      </c>
      <c r="G2" s="100"/>
    </row>
    <row r="3" spans="1:57" ht="3" hidden="1" customHeight="1" x14ac:dyDescent="0.2">
      <c r="A3" s="101"/>
      <c r="B3" s="102"/>
      <c r="C3" s="103"/>
      <c r="D3" s="103"/>
      <c r="E3" s="104"/>
      <c r="F3" s="105"/>
      <c r="G3" s="106"/>
    </row>
    <row r="4" spans="1:57" ht="12" customHeight="1" x14ac:dyDescent="0.2">
      <c r="A4" s="107" t="s">
        <v>34</v>
      </c>
      <c r="B4" s="102"/>
      <c r="C4" s="103"/>
      <c r="D4" s="103"/>
      <c r="E4" s="104"/>
      <c r="F4" s="105" t="s">
        <v>35</v>
      </c>
      <c r="G4" s="108"/>
    </row>
    <row r="5" spans="1:57" ht="12.95" customHeight="1" x14ac:dyDescent="0.2">
      <c r="A5" s="109" t="s">
        <v>853</v>
      </c>
      <c r="B5" s="110"/>
      <c r="C5" s="111" t="s">
        <v>854</v>
      </c>
      <c r="D5" s="112"/>
      <c r="E5" s="110"/>
      <c r="F5" s="105" t="s">
        <v>36</v>
      </c>
      <c r="G5" s="106"/>
    </row>
    <row r="6" spans="1:57" ht="12.95" customHeight="1" x14ac:dyDescent="0.2">
      <c r="A6" s="107" t="s">
        <v>37</v>
      </c>
      <c r="B6" s="102"/>
      <c r="C6" s="103"/>
      <c r="D6" s="103"/>
      <c r="E6" s="104"/>
      <c r="F6" s="113" t="s">
        <v>38</v>
      </c>
      <c r="G6" s="114"/>
      <c r="O6" s="115"/>
    </row>
    <row r="7" spans="1:57" ht="12.95" customHeight="1" x14ac:dyDescent="0.2">
      <c r="A7" s="116" t="s">
        <v>102</v>
      </c>
      <c r="B7" s="117"/>
      <c r="C7" s="118" t="s">
        <v>103</v>
      </c>
      <c r="D7" s="119"/>
      <c r="E7" s="119"/>
      <c r="F7" s="120" t="s">
        <v>39</v>
      </c>
      <c r="G7" s="114">
        <f>IF(G6=0,,ROUND((F30+F32)/G6,1))</f>
        <v>0</v>
      </c>
    </row>
    <row r="8" spans="1:57" x14ac:dyDescent="0.2">
      <c r="A8" s="121" t="s">
        <v>40</v>
      </c>
      <c r="B8" s="105"/>
      <c r="C8" s="314" t="s">
        <v>406</v>
      </c>
      <c r="D8" s="314"/>
      <c r="E8" s="315"/>
      <c r="F8" s="122" t="s">
        <v>41</v>
      </c>
      <c r="G8" s="123"/>
      <c r="H8" s="124"/>
      <c r="I8" s="125"/>
    </row>
    <row r="9" spans="1:57" x14ac:dyDescent="0.2">
      <c r="A9" s="121" t="s">
        <v>42</v>
      </c>
      <c r="B9" s="105"/>
      <c r="C9" s="314"/>
      <c r="D9" s="314"/>
      <c r="E9" s="315"/>
      <c r="F9" s="105"/>
      <c r="G9" s="126"/>
      <c r="H9" s="127"/>
    </row>
    <row r="10" spans="1:57" x14ac:dyDescent="0.2">
      <c r="A10" s="121" t="s">
        <v>43</v>
      </c>
      <c r="B10" s="105"/>
      <c r="C10" s="314" t="s">
        <v>405</v>
      </c>
      <c r="D10" s="314"/>
      <c r="E10" s="314"/>
      <c r="F10" s="128"/>
      <c r="G10" s="129"/>
      <c r="H10" s="130"/>
    </row>
    <row r="11" spans="1:57" ht="13.5" customHeight="1" x14ac:dyDescent="0.2">
      <c r="A11" s="121" t="s">
        <v>44</v>
      </c>
      <c r="B11" s="105"/>
      <c r="C11" s="314"/>
      <c r="D11" s="314"/>
      <c r="E11" s="314"/>
      <c r="F11" s="131" t="s">
        <v>45</v>
      </c>
      <c r="G11" s="132"/>
      <c r="H11" s="127"/>
      <c r="BA11" s="133"/>
      <c r="BB11" s="133"/>
      <c r="BC11" s="133"/>
      <c r="BD11" s="133"/>
      <c r="BE11" s="133"/>
    </row>
    <row r="12" spans="1:57" ht="12.75" customHeight="1" x14ac:dyDescent="0.2">
      <c r="A12" s="134" t="s">
        <v>46</v>
      </c>
      <c r="B12" s="102"/>
      <c r="C12" s="316"/>
      <c r="D12" s="316"/>
      <c r="E12" s="316"/>
      <c r="F12" s="135" t="s">
        <v>47</v>
      </c>
      <c r="G12" s="136"/>
      <c r="H12" s="127"/>
    </row>
    <row r="13" spans="1:57" ht="28.5" customHeight="1" thickBot="1" x14ac:dyDescent="0.25">
      <c r="A13" s="137" t="s">
        <v>48</v>
      </c>
      <c r="B13" s="138"/>
      <c r="C13" s="138"/>
      <c r="D13" s="138"/>
      <c r="E13" s="139"/>
      <c r="F13" s="139"/>
      <c r="G13" s="140"/>
      <c r="H13" s="127"/>
    </row>
    <row r="14" spans="1:57" ht="17.25" customHeight="1" thickBot="1" x14ac:dyDescent="0.25">
      <c r="A14" s="141" t="s">
        <v>49</v>
      </c>
      <c r="B14" s="142"/>
      <c r="C14" s="143"/>
      <c r="D14" s="144" t="s">
        <v>50</v>
      </c>
      <c r="E14" s="145"/>
      <c r="F14" s="145"/>
      <c r="G14" s="143"/>
    </row>
    <row r="15" spans="1:57" ht="15.95" customHeight="1" x14ac:dyDescent="0.2">
      <c r="A15" s="146"/>
      <c r="B15" s="147" t="s">
        <v>51</v>
      </c>
      <c r="C15" s="148">
        <f>'06 06 Rek'!E11</f>
        <v>0</v>
      </c>
      <c r="D15" s="149" t="str">
        <f>'06 06 Rek'!A16</f>
        <v>Ztížené výrobní podmínky</v>
      </c>
      <c r="E15" s="150"/>
      <c r="F15" s="151"/>
      <c r="G15" s="148">
        <f>'06 06 Rek'!I16</f>
        <v>0</v>
      </c>
    </row>
    <row r="16" spans="1:57" ht="15.95" customHeight="1" x14ac:dyDescent="0.2">
      <c r="A16" s="146" t="s">
        <v>52</v>
      </c>
      <c r="B16" s="147" t="s">
        <v>53</v>
      </c>
      <c r="C16" s="148">
        <f>'06 06 Rek'!F11</f>
        <v>0</v>
      </c>
      <c r="D16" s="101" t="str">
        <f>'06 06 Rek'!A17</f>
        <v>Oborová přirážka</v>
      </c>
      <c r="E16" s="152"/>
      <c r="F16" s="153"/>
      <c r="G16" s="148">
        <f>'06 06 Rek'!I17</f>
        <v>0</v>
      </c>
    </row>
    <row r="17" spans="1:7" ht="15.95" customHeight="1" x14ac:dyDescent="0.2">
      <c r="A17" s="146" t="s">
        <v>54</v>
      </c>
      <c r="B17" s="147" t="s">
        <v>55</v>
      </c>
      <c r="C17" s="148">
        <f>'06 06 Rek'!H11</f>
        <v>0</v>
      </c>
      <c r="D17" s="101" t="str">
        <f>'06 06 Rek'!A18</f>
        <v>Přesun stavebních kapacit</v>
      </c>
      <c r="E17" s="152"/>
      <c r="F17" s="153"/>
      <c r="G17" s="148">
        <f>'06 06 Rek'!I18</f>
        <v>0</v>
      </c>
    </row>
    <row r="18" spans="1:7" ht="15.95" customHeight="1" x14ac:dyDescent="0.2">
      <c r="A18" s="154" t="s">
        <v>56</v>
      </c>
      <c r="B18" s="155" t="s">
        <v>57</v>
      </c>
      <c r="C18" s="148">
        <f>'06 06 Rek'!G11</f>
        <v>0</v>
      </c>
      <c r="D18" s="101" t="str">
        <f>'06 06 Rek'!A19</f>
        <v>Mimostaveništní doprava</v>
      </c>
      <c r="E18" s="152"/>
      <c r="F18" s="153"/>
      <c r="G18" s="148">
        <f>'06 06 Rek'!I19</f>
        <v>0</v>
      </c>
    </row>
    <row r="19" spans="1:7" ht="15.95" customHeight="1" x14ac:dyDescent="0.2">
      <c r="A19" s="156" t="s">
        <v>58</v>
      </c>
      <c r="B19" s="147"/>
      <c r="C19" s="148">
        <f>SUM(C15:C18)</f>
        <v>0</v>
      </c>
      <c r="D19" s="101" t="str">
        <f>'06 06 Rek'!A20</f>
        <v>Zařízení staveniště</v>
      </c>
      <c r="E19" s="152"/>
      <c r="F19" s="153"/>
      <c r="G19" s="148">
        <f>'06 06 Rek'!I20</f>
        <v>0</v>
      </c>
    </row>
    <row r="20" spans="1:7" ht="15.95" customHeight="1" x14ac:dyDescent="0.2">
      <c r="A20" s="156"/>
      <c r="B20" s="147"/>
      <c r="C20" s="148"/>
      <c r="D20" s="101" t="str">
        <f>'06 06 Rek'!A21</f>
        <v>Provoz investora</v>
      </c>
      <c r="E20" s="152"/>
      <c r="F20" s="153"/>
      <c r="G20" s="148">
        <f>'06 06 Rek'!I21</f>
        <v>0</v>
      </c>
    </row>
    <row r="21" spans="1:7" ht="15.95" customHeight="1" x14ac:dyDescent="0.2">
      <c r="A21" s="156" t="s">
        <v>29</v>
      </c>
      <c r="B21" s="147"/>
      <c r="C21" s="148">
        <f>'06 06 Rek'!I11</f>
        <v>0</v>
      </c>
      <c r="D21" s="101" t="str">
        <f>'06 06 Rek'!A22</f>
        <v>Kompletační činnost (IČD)</v>
      </c>
      <c r="E21" s="152"/>
      <c r="F21" s="153"/>
      <c r="G21" s="148">
        <f>'06 06 Rek'!I22</f>
        <v>0</v>
      </c>
    </row>
    <row r="22" spans="1:7" ht="15.95" customHeight="1" x14ac:dyDescent="0.2">
      <c r="A22" s="157" t="s">
        <v>59</v>
      </c>
      <c r="B22" s="127"/>
      <c r="C22" s="148">
        <f>C19+C21</f>
        <v>0</v>
      </c>
      <c r="D22" s="101" t="s">
        <v>60</v>
      </c>
      <c r="E22" s="152"/>
      <c r="F22" s="153"/>
      <c r="G22" s="148">
        <f>G23-SUM(G15:G21)</f>
        <v>0</v>
      </c>
    </row>
    <row r="23" spans="1:7" ht="15.95" customHeight="1" thickBot="1" x14ac:dyDescent="0.25">
      <c r="A23" s="317" t="s">
        <v>61</v>
      </c>
      <c r="B23" s="318"/>
      <c r="C23" s="158">
        <f>C22+G23</f>
        <v>0</v>
      </c>
      <c r="D23" s="159" t="s">
        <v>62</v>
      </c>
      <c r="E23" s="160"/>
      <c r="F23" s="161"/>
      <c r="G23" s="148">
        <f>'06 06 Rek'!H24</f>
        <v>0</v>
      </c>
    </row>
    <row r="24" spans="1:7" x14ac:dyDescent="0.2">
      <c r="A24" s="162" t="s">
        <v>63</v>
      </c>
      <c r="B24" s="163"/>
      <c r="C24" s="164"/>
      <c r="D24" s="163" t="s">
        <v>64</v>
      </c>
      <c r="E24" s="163"/>
      <c r="F24" s="165" t="s">
        <v>65</v>
      </c>
      <c r="G24" s="166"/>
    </row>
    <row r="25" spans="1:7" x14ac:dyDescent="0.2">
      <c r="A25" s="157" t="s">
        <v>66</v>
      </c>
      <c r="B25" s="127"/>
      <c r="C25" s="167" t="s">
        <v>864</v>
      </c>
      <c r="D25" s="127" t="s">
        <v>66</v>
      </c>
      <c r="F25" s="168" t="s">
        <v>66</v>
      </c>
      <c r="G25" s="169"/>
    </row>
    <row r="26" spans="1:7" ht="37.5" customHeight="1" x14ac:dyDescent="0.2">
      <c r="A26" s="157" t="s">
        <v>67</v>
      </c>
      <c r="B26" s="170"/>
      <c r="C26" s="337">
        <v>43182</v>
      </c>
      <c r="D26" s="127" t="s">
        <v>67</v>
      </c>
      <c r="F26" s="168" t="s">
        <v>67</v>
      </c>
      <c r="G26" s="169"/>
    </row>
    <row r="27" spans="1:7" x14ac:dyDescent="0.2">
      <c r="A27" s="157"/>
      <c r="B27" s="171"/>
      <c r="C27" s="167"/>
      <c r="D27" s="127"/>
      <c r="F27" s="168"/>
      <c r="G27" s="169"/>
    </row>
    <row r="28" spans="1:7" x14ac:dyDescent="0.2">
      <c r="A28" s="157" t="s">
        <v>68</v>
      </c>
      <c r="B28" s="127"/>
      <c r="C28" s="167"/>
      <c r="D28" s="168" t="s">
        <v>69</v>
      </c>
      <c r="E28" s="167"/>
      <c r="F28" s="172" t="s">
        <v>69</v>
      </c>
      <c r="G28" s="169"/>
    </row>
    <row r="29" spans="1:7" ht="69" customHeight="1" x14ac:dyDescent="0.2">
      <c r="A29" s="157"/>
      <c r="B29" s="127"/>
      <c r="C29" s="173"/>
      <c r="D29" s="174"/>
      <c r="E29" s="173"/>
      <c r="F29" s="127"/>
      <c r="G29" s="169"/>
    </row>
    <row r="30" spans="1:7" x14ac:dyDescent="0.2">
      <c r="A30" s="175" t="s">
        <v>11</v>
      </c>
      <c r="B30" s="176"/>
      <c r="C30" s="177">
        <v>21</v>
      </c>
      <c r="D30" s="176" t="s">
        <v>70</v>
      </c>
      <c r="E30" s="178"/>
      <c r="F30" s="309">
        <f>C23-F32</f>
        <v>0</v>
      </c>
      <c r="G30" s="310"/>
    </row>
    <row r="31" spans="1:7" x14ac:dyDescent="0.2">
      <c r="A31" s="175" t="s">
        <v>71</v>
      </c>
      <c r="B31" s="176"/>
      <c r="C31" s="177">
        <f>C30</f>
        <v>21</v>
      </c>
      <c r="D31" s="176" t="s">
        <v>72</v>
      </c>
      <c r="E31" s="178"/>
      <c r="F31" s="309">
        <f>ROUND(PRODUCT(F30,C31/100),0)</f>
        <v>0</v>
      </c>
      <c r="G31" s="310"/>
    </row>
    <row r="32" spans="1:7" x14ac:dyDescent="0.2">
      <c r="A32" s="175" t="s">
        <v>11</v>
      </c>
      <c r="B32" s="176"/>
      <c r="C32" s="177">
        <v>0</v>
      </c>
      <c r="D32" s="176" t="s">
        <v>72</v>
      </c>
      <c r="E32" s="178"/>
      <c r="F32" s="309">
        <v>0</v>
      </c>
      <c r="G32" s="310"/>
    </row>
    <row r="33" spans="1:8" x14ac:dyDescent="0.2">
      <c r="A33" s="175" t="s">
        <v>71</v>
      </c>
      <c r="B33" s="179"/>
      <c r="C33" s="180">
        <f>C32</f>
        <v>0</v>
      </c>
      <c r="D33" s="176" t="s">
        <v>72</v>
      </c>
      <c r="E33" s="153"/>
      <c r="F33" s="309">
        <f>ROUND(PRODUCT(F32,C33/100),0)</f>
        <v>0</v>
      </c>
      <c r="G33" s="310"/>
    </row>
    <row r="34" spans="1:8" s="184" customFormat="1" ht="19.5" customHeight="1" thickBot="1" x14ac:dyDescent="0.3">
      <c r="A34" s="181" t="s">
        <v>73</v>
      </c>
      <c r="B34" s="182"/>
      <c r="C34" s="182"/>
      <c r="D34" s="182"/>
      <c r="E34" s="183"/>
      <c r="F34" s="311">
        <f>ROUND(SUM(F30:F33),0)</f>
        <v>0</v>
      </c>
      <c r="G34" s="312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13"/>
      <c r="C37" s="313"/>
      <c r="D37" s="313"/>
      <c r="E37" s="313"/>
      <c r="F37" s="313"/>
      <c r="G37" s="313"/>
      <c r="H37" s="1" t="s">
        <v>1</v>
      </c>
    </row>
    <row r="38" spans="1:8" ht="12.75" customHeight="1" x14ac:dyDescent="0.2">
      <c r="A38" s="185"/>
      <c r="B38" s="313"/>
      <c r="C38" s="313"/>
      <c r="D38" s="313"/>
      <c r="E38" s="313"/>
      <c r="F38" s="313"/>
      <c r="G38" s="313"/>
      <c r="H38" s="1" t="s">
        <v>1</v>
      </c>
    </row>
    <row r="39" spans="1:8" x14ac:dyDescent="0.2">
      <c r="A39" s="185"/>
      <c r="B39" s="313"/>
      <c r="C39" s="313"/>
      <c r="D39" s="313"/>
      <c r="E39" s="313"/>
      <c r="F39" s="313"/>
      <c r="G39" s="313"/>
      <c r="H39" s="1" t="s">
        <v>1</v>
      </c>
    </row>
    <row r="40" spans="1:8" x14ac:dyDescent="0.2">
      <c r="A40" s="185"/>
      <c r="B40" s="313"/>
      <c r="C40" s="313"/>
      <c r="D40" s="313"/>
      <c r="E40" s="313"/>
      <c r="F40" s="313"/>
      <c r="G40" s="313"/>
      <c r="H40" s="1" t="s">
        <v>1</v>
      </c>
    </row>
    <row r="41" spans="1:8" x14ac:dyDescent="0.2">
      <c r="A41" s="185"/>
      <c r="B41" s="313"/>
      <c r="C41" s="313"/>
      <c r="D41" s="313"/>
      <c r="E41" s="313"/>
      <c r="F41" s="313"/>
      <c r="G41" s="313"/>
      <c r="H41" s="1" t="s">
        <v>1</v>
      </c>
    </row>
    <row r="42" spans="1:8" x14ac:dyDescent="0.2">
      <c r="A42" s="185"/>
      <c r="B42" s="313"/>
      <c r="C42" s="313"/>
      <c r="D42" s="313"/>
      <c r="E42" s="313"/>
      <c r="F42" s="313"/>
      <c r="G42" s="313"/>
      <c r="H42" s="1" t="s">
        <v>1</v>
      </c>
    </row>
    <row r="43" spans="1:8" x14ac:dyDescent="0.2">
      <c r="A43" s="185"/>
      <c r="B43" s="313"/>
      <c r="C43" s="313"/>
      <c r="D43" s="313"/>
      <c r="E43" s="313"/>
      <c r="F43" s="313"/>
      <c r="G43" s="313"/>
      <c r="H43" s="1" t="s">
        <v>1</v>
      </c>
    </row>
    <row r="44" spans="1:8" ht="12.75" customHeight="1" x14ac:dyDescent="0.2">
      <c r="A44" s="185"/>
      <c r="B44" s="313"/>
      <c r="C44" s="313"/>
      <c r="D44" s="313"/>
      <c r="E44" s="313"/>
      <c r="F44" s="313"/>
      <c r="G44" s="313"/>
      <c r="H44" s="1" t="s">
        <v>1</v>
      </c>
    </row>
    <row r="45" spans="1:8" ht="12.75" customHeight="1" x14ac:dyDescent="0.2">
      <c r="A45" s="185"/>
      <c r="B45" s="313"/>
      <c r="C45" s="313"/>
      <c r="D45" s="313"/>
      <c r="E45" s="313"/>
      <c r="F45" s="313"/>
      <c r="G45" s="313"/>
      <c r="H45" s="1" t="s">
        <v>1</v>
      </c>
    </row>
    <row r="46" spans="1:8" x14ac:dyDescent="0.2">
      <c r="B46" s="308"/>
      <c r="C46" s="308"/>
      <c r="D46" s="308"/>
      <c r="E46" s="308"/>
      <c r="F46" s="308"/>
      <c r="G46" s="308"/>
    </row>
    <row r="47" spans="1:8" x14ac:dyDescent="0.2">
      <c r="B47" s="308"/>
      <c r="C47" s="308"/>
      <c r="D47" s="308"/>
      <c r="E47" s="308"/>
      <c r="F47" s="308"/>
      <c r="G47" s="308"/>
    </row>
    <row r="48" spans="1:8" x14ac:dyDescent="0.2">
      <c r="B48" s="308"/>
      <c r="C48" s="308"/>
      <c r="D48" s="308"/>
      <c r="E48" s="308"/>
      <c r="F48" s="308"/>
      <c r="G48" s="308"/>
    </row>
    <row r="49" spans="2:7" x14ac:dyDescent="0.2">
      <c r="B49" s="308"/>
      <c r="C49" s="308"/>
      <c r="D49" s="308"/>
      <c r="E49" s="308"/>
      <c r="F49" s="308"/>
      <c r="G49" s="308"/>
    </row>
    <row r="50" spans="2:7" x14ac:dyDescent="0.2">
      <c r="B50" s="308"/>
      <c r="C50" s="308"/>
      <c r="D50" s="308"/>
      <c r="E50" s="308"/>
      <c r="F50" s="308"/>
      <c r="G50" s="308"/>
    </row>
    <row r="51" spans="2:7" x14ac:dyDescent="0.2">
      <c r="B51" s="308"/>
      <c r="C51" s="308"/>
      <c r="D51" s="308"/>
      <c r="E51" s="308"/>
      <c r="F51" s="308"/>
      <c r="G51" s="308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90551181102362199" right="0.31496062992125984" top="0.94488188976377951" bottom="0.94488188976377951" header="0.31496062992125984" footer="0.31496062992125984"/>
  <pageSetup paperSize="9" scale="95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CDF82-BF0D-4A74-B11F-1763926459F5}">
  <sheetPr codeName="List36"/>
  <dimension ref="A1:IV75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256" width="9.140625" style="1"/>
    <col min="257" max="257" width="5.85546875" style="1" customWidth="1"/>
    <col min="258" max="258" width="6.140625" style="1" customWidth="1"/>
    <col min="259" max="259" width="11.42578125" style="1" customWidth="1"/>
    <col min="260" max="260" width="15.85546875" style="1" customWidth="1"/>
    <col min="261" max="261" width="11.28515625" style="1" customWidth="1"/>
    <col min="262" max="262" width="10.85546875" style="1" customWidth="1"/>
    <col min="263" max="263" width="11" style="1" customWidth="1"/>
    <col min="264" max="264" width="11.140625" style="1" customWidth="1"/>
    <col min="265" max="265" width="10.7109375" style="1" customWidth="1"/>
    <col min="266" max="512" width="9.140625" style="1"/>
    <col min="513" max="513" width="5.85546875" style="1" customWidth="1"/>
    <col min="514" max="514" width="6.140625" style="1" customWidth="1"/>
    <col min="515" max="515" width="11.42578125" style="1" customWidth="1"/>
    <col min="516" max="516" width="15.85546875" style="1" customWidth="1"/>
    <col min="517" max="517" width="11.28515625" style="1" customWidth="1"/>
    <col min="518" max="518" width="10.85546875" style="1" customWidth="1"/>
    <col min="519" max="519" width="11" style="1" customWidth="1"/>
    <col min="520" max="520" width="11.140625" style="1" customWidth="1"/>
    <col min="521" max="521" width="10.7109375" style="1" customWidth="1"/>
    <col min="522" max="768" width="9.140625" style="1"/>
    <col min="769" max="769" width="5.85546875" style="1" customWidth="1"/>
    <col min="770" max="770" width="6.140625" style="1" customWidth="1"/>
    <col min="771" max="771" width="11.42578125" style="1" customWidth="1"/>
    <col min="772" max="772" width="15.85546875" style="1" customWidth="1"/>
    <col min="773" max="773" width="11.28515625" style="1" customWidth="1"/>
    <col min="774" max="774" width="10.85546875" style="1" customWidth="1"/>
    <col min="775" max="775" width="11" style="1" customWidth="1"/>
    <col min="776" max="776" width="11.140625" style="1" customWidth="1"/>
    <col min="777" max="777" width="10.7109375" style="1" customWidth="1"/>
    <col min="778" max="1024" width="9.140625" style="1"/>
    <col min="1025" max="1025" width="5.85546875" style="1" customWidth="1"/>
    <col min="1026" max="1026" width="6.140625" style="1" customWidth="1"/>
    <col min="1027" max="1027" width="11.42578125" style="1" customWidth="1"/>
    <col min="1028" max="1028" width="15.85546875" style="1" customWidth="1"/>
    <col min="1029" max="1029" width="11.28515625" style="1" customWidth="1"/>
    <col min="1030" max="1030" width="10.85546875" style="1" customWidth="1"/>
    <col min="1031" max="1031" width="11" style="1" customWidth="1"/>
    <col min="1032" max="1032" width="11.140625" style="1" customWidth="1"/>
    <col min="1033" max="1033" width="10.7109375" style="1" customWidth="1"/>
    <col min="1034" max="1280" width="9.140625" style="1"/>
    <col min="1281" max="1281" width="5.85546875" style="1" customWidth="1"/>
    <col min="1282" max="1282" width="6.140625" style="1" customWidth="1"/>
    <col min="1283" max="1283" width="11.42578125" style="1" customWidth="1"/>
    <col min="1284" max="1284" width="15.85546875" style="1" customWidth="1"/>
    <col min="1285" max="1285" width="11.28515625" style="1" customWidth="1"/>
    <col min="1286" max="1286" width="10.85546875" style="1" customWidth="1"/>
    <col min="1287" max="1287" width="11" style="1" customWidth="1"/>
    <col min="1288" max="1288" width="11.140625" style="1" customWidth="1"/>
    <col min="1289" max="1289" width="10.7109375" style="1" customWidth="1"/>
    <col min="1290" max="1536" width="9.140625" style="1"/>
    <col min="1537" max="1537" width="5.85546875" style="1" customWidth="1"/>
    <col min="1538" max="1538" width="6.140625" style="1" customWidth="1"/>
    <col min="1539" max="1539" width="11.42578125" style="1" customWidth="1"/>
    <col min="1540" max="1540" width="15.85546875" style="1" customWidth="1"/>
    <col min="1541" max="1541" width="11.28515625" style="1" customWidth="1"/>
    <col min="1542" max="1542" width="10.85546875" style="1" customWidth="1"/>
    <col min="1543" max="1543" width="11" style="1" customWidth="1"/>
    <col min="1544" max="1544" width="11.140625" style="1" customWidth="1"/>
    <col min="1545" max="1545" width="10.7109375" style="1" customWidth="1"/>
    <col min="1546" max="1792" width="9.140625" style="1"/>
    <col min="1793" max="1793" width="5.85546875" style="1" customWidth="1"/>
    <col min="1794" max="1794" width="6.140625" style="1" customWidth="1"/>
    <col min="1795" max="1795" width="11.42578125" style="1" customWidth="1"/>
    <col min="1796" max="1796" width="15.85546875" style="1" customWidth="1"/>
    <col min="1797" max="1797" width="11.28515625" style="1" customWidth="1"/>
    <col min="1798" max="1798" width="10.85546875" style="1" customWidth="1"/>
    <col min="1799" max="1799" width="11" style="1" customWidth="1"/>
    <col min="1800" max="1800" width="11.140625" style="1" customWidth="1"/>
    <col min="1801" max="1801" width="10.7109375" style="1" customWidth="1"/>
    <col min="1802" max="2048" width="9.140625" style="1"/>
    <col min="2049" max="2049" width="5.85546875" style="1" customWidth="1"/>
    <col min="2050" max="2050" width="6.140625" style="1" customWidth="1"/>
    <col min="2051" max="2051" width="11.42578125" style="1" customWidth="1"/>
    <col min="2052" max="2052" width="15.85546875" style="1" customWidth="1"/>
    <col min="2053" max="2053" width="11.28515625" style="1" customWidth="1"/>
    <col min="2054" max="2054" width="10.85546875" style="1" customWidth="1"/>
    <col min="2055" max="2055" width="11" style="1" customWidth="1"/>
    <col min="2056" max="2056" width="11.140625" style="1" customWidth="1"/>
    <col min="2057" max="2057" width="10.7109375" style="1" customWidth="1"/>
    <col min="2058" max="2304" width="9.140625" style="1"/>
    <col min="2305" max="2305" width="5.85546875" style="1" customWidth="1"/>
    <col min="2306" max="2306" width="6.140625" style="1" customWidth="1"/>
    <col min="2307" max="2307" width="11.42578125" style="1" customWidth="1"/>
    <col min="2308" max="2308" width="15.85546875" style="1" customWidth="1"/>
    <col min="2309" max="2309" width="11.28515625" style="1" customWidth="1"/>
    <col min="2310" max="2310" width="10.85546875" style="1" customWidth="1"/>
    <col min="2311" max="2311" width="11" style="1" customWidth="1"/>
    <col min="2312" max="2312" width="11.140625" style="1" customWidth="1"/>
    <col min="2313" max="2313" width="10.7109375" style="1" customWidth="1"/>
    <col min="2314" max="2560" width="9.140625" style="1"/>
    <col min="2561" max="2561" width="5.85546875" style="1" customWidth="1"/>
    <col min="2562" max="2562" width="6.140625" style="1" customWidth="1"/>
    <col min="2563" max="2563" width="11.42578125" style="1" customWidth="1"/>
    <col min="2564" max="2564" width="15.85546875" style="1" customWidth="1"/>
    <col min="2565" max="2565" width="11.28515625" style="1" customWidth="1"/>
    <col min="2566" max="2566" width="10.85546875" style="1" customWidth="1"/>
    <col min="2567" max="2567" width="11" style="1" customWidth="1"/>
    <col min="2568" max="2568" width="11.140625" style="1" customWidth="1"/>
    <col min="2569" max="2569" width="10.7109375" style="1" customWidth="1"/>
    <col min="2570" max="2816" width="9.140625" style="1"/>
    <col min="2817" max="2817" width="5.85546875" style="1" customWidth="1"/>
    <col min="2818" max="2818" width="6.140625" style="1" customWidth="1"/>
    <col min="2819" max="2819" width="11.42578125" style="1" customWidth="1"/>
    <col min="2820" max="2820" width="15.85546875" style="1" customWidth="1"/>
    <col min="2821" max="2821" width="11.28515625" style="1" customWidth="1"/>
    <col min="2822" max="2822" width="10.85546875" style="1" customWidth="1"/>
    <col min="2823" max="2823" width="11" style="1" customWidth="1"/>
    <col min="2824" max="2824" width="11.140625" style="1" customWidth="1"/>
    <col min="2825" max="2825" width="10.7109375" style="1" customWidth="1"/>
    <col min="2826" max="3072" width="9.140625" style="1"/>
    <col min="3073" max="3073" width="5.85546875" style="1" customWidth="1"/>
    <col min="3074" max="3074" width="6.140625" style="1" customWidth="1"/>
    <col min="3075" max="3075" width="11.42578125" style="1" customWidth="1"/>
    <col min="3076" max="3076" width="15.85546875" style="1" customWidth="1"/>
    <col min="3077" max="3077" width="11.28515625" style="1" customWidth="1"/>
    <col min="3078" max="3078" width="10.85546875" style="1" customWidth="1"/>
    <col min="3079" max="3079" width="11" style="1" customWidth="1"/>
    <col min="3080" max="3080" width="11.140625" style="1" customWidth="1"/>
    <col min="3081" max="3081" width="10.7109375" style="1" customWidth="1"/>
    <col min="3082" max="3328" width="9.140625" style="1"/>
    <col min="3329" max="3329" width="5.85546875" style="1" customWidth="1"/>
    <col min="3330" max="3330" width="6.140625" style="1" customWidth="1"/>
    <col min="3331" max="3331" width="11.42578125" style="1" customWidth="1"/>
    <col min="3332" max="3332" width="15.85546875" style="1" customWidth="1"/>
    <col min="3333" max="3333" width="11.28515625" style="1" customWidth="1"/>
    <col min="3334" max="3334" width="10.85546875" style="1" customWidth="1"/>
    <col min="3335" max="3335" width="11" style="1" customWidth="1"/>
    <col min="3336" max="3336" width="11.140625" style="1" customWidth="1"/>
    <col min="3337" max="3337" width="10.7109375" style="1" customWidth="1"/>
    <col min="3338" max="3584" width="9.140625" style="1"/>
    <col min="3585" max="3585" width="5.85546875" style="1" customWidth="1"/>
    <col min="3586" max="3586" width="6.140625" style="1" customWidth="1"/>
    <col min="3587" max="3587" width="11.42578125" style="1" customWidth="1"/>
    <col min="3588" max="3588" width="15.85546875" style="1" customWidth="1"/>
    <col min="3589" max="3589" width="11.28515625" style="1" customWidth="1"/>
    <col min="3590" max="3590" width="10.85546875" style="1" customWidth="1"/>
    <col min="3591" max="3591" width="11" style="1" customWidth="1"/>
    <col min="3592" max="3592" width="11.140625" style="1" customWidth="1"/>
    <col min="3593" max="3593" width="10.7109375" style="1" customWidth="1"/>
    <col min="3594" max="3840" width="9.140625" style="1"/>
    <col min="3841" max="3841" width="5.85546875" style="1" customWidth="1"/>
    <col min="3842" max="3842" width="6.140625" style="1" customWidth="1"/>
    <col min="3843" max="3843" width="11.42578125" style="1" customWidth="1"/>
    <col min="3844" max="3844" width="15.85546875" style="1" customWidth="1"/>
    <col min="3845" max="3845" width="11.28515625" style="1" customWidth="1"/>
    <col min="3846" max="3846" width="10.85546875" style="1" customWidth="1"/>
    <col min="3847" max="3847" width="11" style="1" customWidth="1"/>
    <col min="3848" max="3848" width="11.140625" style="1" customWidth="1"/>
    <col min="3849" max="3849" width="10.7109375" style="1" customWidth="1"/>
    <col min="3850" max="4096" width="9.140625" style="1"/>
    <col min="4097" max="4097" width="5.85546875" style="1" customWidth="1"/>
    <col min="4098" max="4098" width="6.140625" style="1" customWidth="1"/>
    <col min="4099" max="4099" width="11.42578125" style="1" customWidth="1"/>
    <col min="4100" max="4100" width="15.85546875" style="1" customWidth="1"/>
    <col min="4101" max="4101" width="11.28515625" style="1" customWidth="1"/>
    <col min="4102" max="4102" width="10.85546875" style="1" customWidth="1"/>
    <col min="4103" max="4103" width="11" style="1" customWidth="1"/>
    <col min="4104" max="4104" width="11.140625" style="1" customWidth="1"/>
    <col min="4105" max="4105" width="10.7109375" style="1" customWidth="1"/>
    <col min="4106" max="4352" width="9.140625" style="1"/>
    <col min="4353" max="4353" width="5.85546875" style="1" customWidth="1"/>
    <col min="4354" max="4354" width="6.140625" style="1" customWidth="1"/>
    <col min="4355" max="4355" width="11.42578125" style="1" customWidth="1"/>
    <col min="4356" max="4356" width="15.85546875" style="1" customWidth="1"/>
    <col min="4357" max="4357" width="11.28515625" style="1" customWidth="1"/>
    <col min="4358" max="4358" width="10.85546875" style="1" customWidth="1"/>
    <col min="4359" max="4359" width="11" style="1" customWidth="1"/>
    <col min="4360" max="4360" width="11.140625" style="1" customWidth="1"/>
    <col min="4361" max="4361" width="10.7109375" style="1" customWidth="1"/>
    <col min="4362" max="4608" width="9.140625" style="1"/>
    <col min="4609" max="4609" width="5.85546875" style="1" customWidth="1"/>
    <col min="4610" max="4610" width="6.140625" style="1" customWidth="1"/>
    <col min="4611" max="4611" width="11.42578125" style="1" customWidth="1"/>
    <col min="4612" max="4612" width="15.85546875" style="1" customWidth="1"/>
    <col min="4613" max="4613" width="11.28515625" style="1" customWidth="1"/>
    <col min="4614" max="4614" width="10.85546875" style="1" customWidth="1"/>
    <col min="4615" max="4615" width="11" style="1" customWidth="1"/>
    <col min="4616" max="4616" width="11.140625" style="1" customWidth="1"/>
    <col min="4617" max="4617" width="10.7109375" style="1" customWidth="1"/>
    <col min="4618" max="4864" width="9.140625" style="1"/>
    <col min="4865" max="4865" width="5.85546875" style="1" customWidth="1"/>
    <col min="4866" max="4866" width="6.140625" style="1" customWidth="1"/>
    <col min="4867" max="4867" width="11.42578125" style="1" customWidth="1"/>
    <col min="4868" max="4868" width="15.85546875" style="1" customWidth="1"/>
    <col min="4869" max="4869" width="11.28515625" style="1" customWidth="1"/>
    <col min="4870" max="4870" width="10.85546875" style="1" customWidth="1"/>
    <col min="4871" max="4871" width="11" style="1" customWidth="1"/>
    <col min="4872" max="4872" width="11.140625" style="1" customWidth="1"/>
    <col min="4873" max="4873" width="10.7109375" style="1" customWidth="1"/>
    <col min="4874" max="5120" width="9.140625" style="1"/>
    <col min="5121" max="5121" width="5.85546875" style="1" customWidth="1"/>
    <col min="5122" max="5122" width="6.140625" style="1" customWidth="1"/>
    <col min="5123" max="5123" width="11.42578125" style="1" customWidth="1"/>
    <col min="5124" max="5124" width="15.85546875" style="1" customWidth="1"/>
    <col min="5125" max="5125" width="11.28515625" style="1" customWidth="1"/>
    <col min="5126" max="5126" width="10.85546875" style="1" customWidth="1"/>
    <col min="5127" max="5127" width="11" style="1" customWidth="1"/>
    <col min="5128" max="5128" width="11.140625" style="1" customWidth="1"/>
    <col min="5129" max="5129" width="10.7109375" style="1" customWidth="1"/>
    <col min="5130" max="5376" width="9.140625" style="1"/>
    <col min="5377" max="5377" width="5.85546875" style="1" customWidth="1"/>
    <col min="5378" max="5378" width="6.140625" style="1" customWidth="1"/>
    <col min="5379" max="5379" width="11.42578125" style="1" customWidth="1"/>
    <col min="5380" max="5380" width="15.85546875" style="1" customWidth="1"/>
    <col min="5381" max="5381" width="11.28515625" style="1" customWidth="1"/>
    <col min="5382" max="5382" width="10.85546875" style="1" customWidth="1"/>
    <col min="5383" max="5383" width="11" style="1" customWidth="1"/>
    <col min="5384" max="5384" width="11.140625" style="1" customWidth="1"/>
    <col min="5385" max="5385" width="10.7109375" style="1" customWidth="1"/>
    <col min="5386" max="5632" width="9.140625" style="1"/>
    <col min="5633" max="5633" width="5.85546875" style="1" customWidth="1"/>
    <col min="5634" max="5634" width="6.140625" style="1" customWidth="1"/>
    <col min="5635" max="5635" width="11.42578125" style="1" customWidth="1"/>
    <col min="5636" max="5636" width="15.85546875" style="1" customWidth="1"/>
    <col min="5637" max="5637" width="11.28515625" style="1" customWidth="1"/>
    <col min="5638" max="5638" width="10.85546875" style="1" customWidth="1"/>
    <col min="5639" max="5639" width="11" style="1" customWidth="1"/>
    <col min="5640" max="5640" width="11.140625" style="1" customWidth="1"/>
    <col min="5641" max="5641" width="10.7109375" style="1" customWidth="1"/>
    <col min="5642" max="5888" width="9.140625" style="1"/>
    <col min="5889" max="5889" width="5.85546875" style="1" customWidth="1"/>
    <col min="5890" max="5890" width="6.140625" style="1" customWidth="1"/>
    <col min="5891" max="5891" width="11.42578125" style="1" customWidth="1"/>
    <col min="5892" max="5892" width="15.85546875" style="1" customWidth="1"/>
    <col min="5893" max="5893" width="11.28515625" style="1" customWidth="1"/>
    <col min="5894" max="5894" width="10.85546875" style="1" customWidth="1"/>
    <col min="5895" max="5895" width="11" style="1" customWidth="1"/>
    <col min="5896" max="5896" width="11.140625" style="1" customWidth="1"/>
    <col min="5897" max="5897" width="10.7109375" style="1" customWidth="1"/>
    <col min="5898" max="6144" width="9.140625" style="1"/>
    <col min="6145" max="6145" width="5.85546875" style="1" customWidth="1"/>
    <col min="6146" max="6146" width="6.140625" style="1" customWidth="1"/>
    <col min="6147" max="6147" width="11.42578125" style="1" customWidth="1"/>
    <col min="6148" max="6148" width="15.85546875" style="1" customWidth="1"/>
    <col min="6149" max="6149" width="11.28515625" style="1" customWidth="1"/>
    <col min="6150" max="6150" width="10.85546875" style="1" customWidth="1"/>
    <col min="6151" max="6151" width="11" style="1" customWidth="1"/>
    <col min="6152" max="6152" width="11.140625" style="1" customWidth="1"/>
    <col min="6153" max="6153" width="10.7109375" style="1" customWidth="1"/>
    <col min="6154" max="6400" width="9.140625" style="1"/>
    <col min="6401" max="6401" width="5.85546875" style="1" customWidth="1"/>
    <col min="6402" max="6402" width="6.140625" style="1" customWidth="1"/>
    <col min="6403" max="6403" width="11.42578125" style="1" customWidth="1"/>
    <col min="6404" max="6404" width="15.85546875" style="1" customWidth="1"/>
    <col min="6405" max="6405" width="11.28515625" style="1" customWidth="1"/>
    <col min="6406" max="6406" width="10.85546875" style="1" customWidth="1"/>
    <col min="6407" max="6407" width="11" style="1" customWidth="1"/>
    <col min="6408" max="6408" width="11.140625" style="1" customWidth="1"/>
    <col min="6409" max="6409" width="10.7109375" style="1" customWidth="1"/>
    <col min="6410" max="6656" width="9.140625" style="1"/>
    <col min="6657" max="6657" width="5.85546875" style="1" customWidth="1"/>
    <col min="6658" max="6658" width="6.140625" style="1" customWidth="1"/>
    <col min="6659" max="6659" width="11.42578125" style="1" customWidth="1"/>
    <col min="6660" max="6660" width="15.85546875" style="1" customWidth="1"/>
    <col min="6661" max="6661" width="11.28515625" style="1" customWidth="1"/>
    <col min="6662" max="6662" width="10.85546875" style="1" customWidth="1"/>
    <col min="6663" max="6663" width="11" style="1" customWidth="1"/>
    <col min="6664" max="6664" width="11.140625" style="1" customWidth="1"/>
    <col min="6665" max="6665" width="10.7109375" style="1" customWidth="1"/>
    <col min="6666" max="6912" width="9.140625" style="1"/>
    <col min="6913" max="6913" width="5.85546875" style="1" customWidth="1"/>
    <col min="6914" max="6914" width="6.140625" style="1" customWidth="1"/>
    <col min="6915" max="6915" width="11.42578125" style="1" customWidth="1"/>
    <col min="6916" max="6916" width="15.85546875" style="1" customWidth="1"/>
    <col min="6917" max="6917" width="11.28515625" style="1" customWidth="1"/>
    <col min="6918" max="6918" width="10.85546875" style="1" customWidth="1"/>
    <col min="6919" max="6919" width="11" style="1" customWidth="1"/>
    <col min="6920" max="6920" width="11.140625" style="1" customWidth="1"/>
    <col min="6921" max="6921" width="10.7109375" style="1" customWidth="1"/>
    <col min="6922" max="7168" width="9.140625" style="1"/>
    <col min="7169" max="7169" width="5.85546875" style="1" customWidth="1"/>
    <col min="7170" max="7170" width="6.140625" style="1" customWidth="1"/>
    <col min="7171" max="7171" width="11.42578125" style="1" customWidth="1"/>
    <col min="7172" max="7172" width="15.85546875" style="1" customWidth="1"/>
    <col min="7173" max="7173" width="11.28515625" style="1" customWidth="1"/>
    <col min="7174" max="7174" width="10.85546875" style="1" customWidth="1"/>
    <col min="7175" max="7175" width="11" style="1" customWidth="1"/>
    <col min="7176" max="7176" width="11.140625" style="1" customWidth="1"/>
    <col min="7177" max="7177" width="10.7109375" style="1" customWidth="1"/>
    <col min="7178" max="7424" width="9.140625" style="1"/>
    <col min="7425" max="7425" width="5.85546875" style="1" customWidth="1"/>
    <col min="7426" max="7426" width="6.140625" style="1" customWidth="1"/>
    <col min="7427" max="7427" width="11.42578125" style="1" customWidth="1"/>
    <col min="7428" max="7428" width="15.85546875" style="1" customWidth="1"/>
    <col min="7429" max="7429" width="11.28515625" style="1" customWidth="1"/>
    <col min="7430" max="7430" width="10.85546875" style="1" customWidth="1"/>
    <col min="7431" max="7431" width="11" style="1" customWidth="1"/>
    <col min="7432" max="7432" width="11.140625" style="1" customWidth="1"/>
    <col min="7433" max="7433" width="10.7109375" style="1" customWidth="1"/>
    <col min="7434" max="7680" width="9.140625" style="1"/>
    <col min="7681" max="7681" width="5.85546875" style="1" customWidth="1"/>
    <col min="7682" max="7682" width="6.140625" style="1" customWidth="1"/>
    <col min="7683" max="7683" width="11.42578125" style="1" customWidth="1"/>
    <col min="7684" max="7684" width="15.85546875" style="1" customWidth="1"/>
    <col min="7685" max="7685" width="11.28515625" style="1" customWidth="1"/>
    <col min="7686" max="7686" width="10.85546875" style="1" customWidth="1"/>
    <col min="7687" max="7687" width="11" style="1" customWidth="1"/>
    <col min="7688" max="7688" width="11.140625" style="1" customWidth="1"/>
    <col min="7689" max="7689" width="10.7109375" style="1" customWidth="1"/>
    <col min="7690" max="7936" width="9.140625" style="1"/>
    <col min="7937" max="7937" width="5.85546875" style="1" customWidth="1"/>
    <col min="7938" max="7938" width="6.140625" style="1" customWidth="1"/>
    <col min="7939" max="7939" width="11.42578125" style="1" customWidth="1"/>
    <col min="7940" max="7940" width="15.85546875" style="1" customWidth="1"/>
    <col min="7941" max="7941" width="11.28515625" style="1" customWidth="1"/>
    <col min="7942" max="7942" width="10.85546875" style="1" customWidth="1"/>
    <col min="7943" max="7943" width="11" style="1" customWidth="1"/>
    <col min="7944" max="7944" width="11.140625" style="1" customWidth="1"/>
    <col min="7945" max="7945" width="10.7109375" style="1" customWidth="1"/>
    <col min="7946" max="8192" width="9.140625" style="1"/>
    <col min="8193" max="8193" width="5.85546875" style="1" customWidth="1"/>
    <col min="8194" max="8194" width="6.140625" style="1" customWidth="1"/>
    <col min="8195" max="8195" width="11.42578125" style="1" customWidth="1"/>
    <col min="8196" max="8196" width="15.85546875" style="1" customWidth="1"/>
    <col min="8197" max="8197" width="11.28515625" style="1" customWidth="1"/>
    <col min="8198" max="8198" width="10.85546875" style="1" customWidth="1"/>
    <col min="8199" max="8199" width="11" style="1" customWidth="1"/>
    <col min="8200" max="8200" width="11.140625" style="1" customWidth="1"/>
    <col min="8201" max="8201" width="10.7109375" style="1" customWidth="1"/>
    <col min="8202" max="8448" width="9.140625" style="1"/>
    <col min="8449" max="8449" width="5.85546875" style="1" customWidth="1"/>
    <col min="8450" max="8450" width="6.140625" style="1" customWidth="1"/>
    <col min="8451" max="8451" width="11.42578125" style="1" customWidth="1"/>
    <col min="8452" max="8452" width="15.85546875" style="1" customWidth="1"/>
    <col min="8453" max="8453" width="11.28515625" style="1" customWidth="1"/>
    <col min="8454" max="8454" width="10.85546875" style="1" customWidth="1"/>
    <col min="8455" max="8455" width="11" style="1" customWidth="1"/>
    <col min="8456" max="8456" width="11.140625" style="1" customWidth="1"/>
    <col min="8457" max="8457" width="10.7109375" style="1" customWidth="1"/>
    <col min="8458" max="8704" width="9.140625" style="1"/>
    <col min="8705" max="8705" width="5.85546875" style="1" customWidth="1"/>
    <col min="8706" max="8706" width="6.140625" style="1" customWidth="1"/>
    <col min="8707" max="8707" width="11.42578125" style="1" customWidth="1"/>
    <col min="8708" max="8708" width="15.85546875" style="1" customWidth="1"/>
    <col min="8709" max="8709" width="11.28515625" style="1" customWidth="1"/>
    <col min="8710" max="8710" width="10.85546875" style="1" customWidth="1"/>
    <col min="8711" max="8711" width="11" style="1" customWidth="1"/>
    <col min="8712" max="8712" width="11.140625" style="1" customWidth="1"/>
    <col min="8713" max="8713" width="10.7109375" style="1" customWidth="1"/>
    <col min="8714" max="8960" width="9.140625" style="1"/>
    <col min="8961" max="8961" width="5.85546875" style="1" customWidth="1"/>
    <col min="8962" max="8962" width="6.140625" style="1" customWidth="1"/>
    <col min="8963" max="8963" width="11.42578125" style="1" customWidth="1"/>
    <col min="8964" max="8964" width="15.85546875" style="1" customWidth="1"/>
    <col min="8965" max="8965" width="11.28515625" style="1" customWidth="1"/>
    <col min="8966" max="8966" width="10.85546875" style="1" customWidth="1"/>
    <col min="8967" max="8967" width="11" style="1" customWidth="1"/>
    <col min="8968" max="8968" width="11.140625" style="1" customWidth="1"/>
    <col min="8969" max="8969" width="10.7109375" style="1" customWidth="1"/>
    <col min="8970" max="9216" width="9.140625" style="1"/>
    <col min="9217" max="9217" width="5.85546875" style="1" customWidth="1"/>
    <col min="9218" max="9218" width="6.140625" style="1" customWidth="1"/>
    <col min="9219" max="9219" width="11.42578125" style="1" customWidth="1"/>
    <col min="9220" max="9220" width="15.85546875" style="1" customWidth="1"/>
    <col min="9221" max="9221" width="11.28515625" style="1" customWidth="1"/>
    <col min="9222" max="9222" width="10.85546875" style="1" customWidth="1"/>
    <col min="9223" max="9223" width="11" style="1" customWidth="1"/>
    <col min="9224" max="9224" width="11.140625" style="1" customWidth="1"/>
    <col min="9225" max="9225" width="10.7109375" style="1" customWidth="1"/>
    <col min="9226" max="9472" width="9.140625" style="1"/>
    <col min="9473" max="9473" width="5.85546875" style="1" customWidth="1"/>
    <col min="9474" max="9474" width="6.140625" style="1" customWidth="1"/>
    <col min="9475" max="9475" width="11.42578125" style="1" customWidth="1"/>
    <col min="9476" max="9476" width="15.85546875" style="1" customWidth="1"/>
    <col min="9477" max="9477" width="11.28515625" style="1" customWidth="1"/>
    <col min="9478" max="9478" width="10.85546875" style="1" customWidth="1"/>
    <col min="9479" max="9479" width="11" style="1" customWidth="1"/>
    <col min="9480" max="9480" width="11.140625" style="1" customWidth="1"/>
    <col min="9481" max="9481" width="10.7109375" style="1" customWidth="1"/>
    <col min="9482" max="9728" width="9.140625" style="1"/>
    <col min="9729" max="9729" width="5.85546875" style="1" customWidth="1"/>
    <col min="9730" max="9730" width="6.140625" style="1" customWidth="1"/>
    <col min="9731" max="9731" width="11.42578125" style="1" customWidth="1"/>
    <col min="9732" max="9732" width="15.85546875" style="1" customWidth="1"/>
    <col min="9733" max="9733" width="11.28515625" style="1" customWidth="1"/>
    <col min="9734" max="9734" width="10.85546875" style="1" customWidth="1"/>
    <col min="9735" max="9735" width="11" style="1" customWidth="1"/>
    <col min="9736" max="9736" width="11.140625" style="1" customWidth="1"/>
    <col min="9737" max="9737" width="10.7109375" style="1" customWidth="1"/>
    <col min="9738" max="9984" width="9.140625" style="1"/>
    <col min="9985" max="9985" width="5.85546875" style="1" customWidth="1"/>
    <col min="9986" max="9986" width="6.140625" style="1" customWidth="1"/>
    <col min="9987" max="9987" width="11.42578125" style="1" customWidth="1"/>
    <col min="9988" max="9988" width="15.85546875" style="1" customWidth="1"/>
    <col min="9989" max="9989" width="11.28515625" style="1" customWidth="1"/>
    <col min="9990" max="9990" width="10.85546875" style="1" customWidth="1"/>
    <col min="9991" max="9991" width="11" style="1" customWidth="1"/>
    <col min="9992" max="9992" width="11.140625" style="1" customWidth="1"/>
    <col min="9993" max="9993" width="10.7109375" style="1" customWidth="1"/>
    <col min="9994" max="10240" width="9.140625" style="1"/>
    <col min="10241" max="10241" width="5.85546875" style="1" customWidth="1"/>
    <col min="10242" max="10242" width="6.140625" style="1" customWidth="1"/>
    <col min="10243" max="10243" width="11.42578125" style="1" customWidth="1"/>
    <col min="10244" max="10244" width="15.85546875" style="1" customWidth="1"/>
    <col min="10245" max="10245" width="11.28515625" style="1" customWidth="1"/>
    <col min="10246" max="10246" width="10.85546875" style="1" customWidth="1"/>
    <col min="10247" max="10247" width="11" style="1" customWidth="1"/>
    <col min="10248" max="10248" width="11.140625" style="1" customWidth="1"/>
    <col min="10249" max="10249" width="10.7109375" style="1" customWidth="1"/>
    <col min="10250" max="10496" width="9.140625" style="1"/>
    <col min="10497" max="10497" width="5.85546875" style="1" customWidth="1"/>
    <col min="10498" max="10498" width="6.140625" style="1" customWidth="1"/>
    <col min="10499" max="10499" width="11.42578125" style="1" customWidth="1"/>
    <col min="10500" max="10500" width="15.85546875" style="1" customWidth="1"/>
    <col min="10501" max="10501" width="11.28515625" style="1" customWidth="1"/>
    <col min="10502" max="10502" width="10.85546875" style="1" customWidth="1"/>
    <col min="10503" max="10503" width="11" style="1" customWidth="1"/>
    <col min="10504" max="10504" width="11.140625" style="1" customWidth="1"/>
    <col min="10505" max="10505" width="10.7109375" style="1" customWidth="1"/>
    <col min="10506" max="10752" width="9.140625" style="1"/>
    <col min="10753" max="10753" width="5.85546875" style="1" customWidth="1"/>
    <col min="10754" max="10754" width="6.140625" style="1" customWidth="1"/>
    <col min="10755" max="10755" width="11.42578125" style="1" customWidth="1"/>
    <col min="10756" max="10756" width="15.85546875" style="1" customWidth="1"/>
    <col min="10757" max="10757" width="11.28515625" style="1" customWidth="1"/>
    <col min="10758" max="10758" width="10.85546875" style="1" customWidth="1"/>
    <col min="10759" max="10759" width="11" style="1" customWidth="1"/>
    <col min="10760" max="10760" width="11.140625" style="1" customWidth="1"/>
    <col min="10761" max="10761" width="10.7109375" style="1" customWidth="1"/>
    <col min="10762" max="11008" width="9.140625" style="1"/>
    <col min="11009" max="11009" width="5.85546875" style="1" customWidth="1"/>
    <col min="11010" max="11010" width="6.140625" style="1" customWidth="1"/>
    <col min="11011" max="11011" width="11.42578125" style="1" customWidth="1"/>
    <col min="11012" max="11012" width="15.85546875" style="1" customWidth="1"/>
    <col min="11013" max="11013" width="11.28515625" style="1" customWidth="1"/>
    <col min="11014" max="11014" width="10.85546875" style="1" customWidth="1"/>
    <col min="11015" max="11015" width="11" style="1" customWidth="1"/>
    <col min="11016" max="11016" width="11.140625" style="1" customWidth="1"/>
    <col min="11017" max="11017" width="10.7109375" style="1" customWidth="1"/>
    <col min="11018" max="11264" width="9.140625" style="1"/>
    <col min="11265" max="11265" width="5.85546875" style="1" customWidth="1"/>
    <col min="11266" max="11266" width="6.140625" style="1" customWidth="1"/>
    <col min="11267" max="11267" width="11.42578125" style="1" customWidth="1"/>
    <col min="11268" max="11268" width="15.85546875" style="1" customWidth="1"/>
    <col min="11269" max="11269" width="11.28515625" style="1" customWidth="1"/>
    <col min="11270" max="11270" width="10.85546875" style="1" customWidth="1"/>
    <col min="11271" max="11271" width="11" style="1" customWidth="1"/>
    <col min="11272" max="11272" width="11.140625" style="1" customWidth="1"/>
    <col min="11273" max="11273" width="10.7109375" style="1" customWidth="1"/>
    <col min="11274" max="11520" width="9.140625" style="1"/>
    <col min="11521" max="11521" width="5.85546875" style="1" customWidth="1"/>
    <col min="11522" max="11522" width="6.140625" style="1" customWidth="1"/>
    <col min="11523" max="11523" width="11.42578125" style="1" customWidth="1"/>
    <col min="11524" max="11524" width="15.85546875" style="1" customWidth="1"/>
    <col min="11525" max="11525" width="11.28515625" style="1" customWidth="1"/>
    <col min="11526" max="11526" width="10.85546875" style="1" customWidth="1"/>
    <col min="11527" max="11527" width="11" style="1" customWidth="1"/>
    <col min="11528" max="11528" width="11.140625" style="1" customWidth="1"/>
    <col min="11529" max="11529" width="10.7109375" style="1" customWidth="1"/>
    <col min="11530" max="11776" width="9.140625" style="1"/>
    <col min="11777" max="11777" width="5.85546875" style="1" customWidth="1"/>
    <col min="11778" max="11778" width="6.140625" style="1" customWidth="1"/>
    <col min="11779" max="11779" width="11.42578125" style="1" customWidth="1"/>
    <col min="11780" max="11780" width="15.85546875" style="1" customWidth="1"/>
    <col min="11781" max="11781" width="11.28515625" style="1" customWidth="1"/>
    <col min="11782" max="11782" width="10.85546875" style="1" customWidth="1"/>
    <col min="11783" max="11783" width="11" style="1" customWidth="1"/>
    <col min="11784" max="11784" width="11.140625" style="1" customWidth="1"/>
    <col min="11785" max="11785" width="10.7109375" style="1" customWidth="1"/>
    <col min="11786" max="12032" width="9.140625" style="1"/>
    <col min="12033" max="12033" width="5.85546875" style="1" customWidth="1"/>
    <col min="12034" max="12034" width="6.140625" style="1" customWidth="1"/>
    <col min="12035" max="12035" width="11.42578125" style="1" customWidth="1"/>
    <col min="12036" max="12036" width="15.85546875" style="1" customWidth="1"/>
    <col min="12037" max="12037" width="11.28515625" style="1" customWidth="1"/>
    <col min="12038" max="12038" width="10.85546875" style="1" customWidth="1"/>
    <col min="12039" max="12039" width="11" style="1" customWidth="1"/>
    <col min="12040" max="12040" width="11.140625" style="1" customWidth="1"/>
    <col min="12041" max="12041" width="10.7109375" style="1" customWidth="1"/>
    <col min="12042" max="12288" width="9.140625" style="1"/>
    <col min="12289" max="12289" width="5.85546875" style="1" customWidth="1"/>
    <col min="12290" max="12290" width="6.140625" style="1" customWidth="1"/>
    <col min="12291" max="12291" width="11.42578125" style="1" customWidth="1"/>
    <col min="12292" max="12292" width="15.85546875" style="1" customWidth="1"/>
    <col min="12293" max="12293" width="11.28515625" style="1" customWidth="1"/>
    <col min="12294" max="12294" width="10.85546875" style="1" customWidth="1"/>
    <col min="12295" max="12295" width="11" style="1" customWidth="1"/>
    <col min="12296" max="12296" width="11.140625" style="1" customWidth="1"/>
    <col min="12297" max="12297" width="10.7109375" style="1" customWidth="1"/>
    <col min="12298" max="12544" width="9.140625" style="1"/>
    <col min="12545" max="12545" width="5.85546875" style="1" customWidth="1"/>
    <col min="12546" max="12546" width="6.140625" style="1" customWidth="1"/>
    <col min="12547" max="12547" width="11.42578125" style="1" customWidth="1"/>
    <col min="12548" max="12548" width="15.85546875" style="1" customWidth="1"/>
    <col min="12549" max="12549" width="11.28515625" style="1" customWidth="1"/>
    <col min="12550" max="12550" width="10.85546875" style="1" customWidth="1"/>
    <col min="12551" max="12551" width="11" style="1" customWidth="1"/>
    <col min="12552" max="12552" width="11.140625" style="1" customWidth="1"/>
    <col min="12553" max="12553" width="10.7109375" style="1" customWidth="1"/>
    <col min="12554" max="12800" width="9.140625" style="1"/>
    <col min="12801" max="12801" width="5.85546875" style="1" customWidth="1"/>
    <col min="12802" max="12802" width="6.140625" style="1" customWidth="1"/>
    <col min="12803" max="12803" width="11.42578125" style="1" customWidth="1"/>
    <col min="12804" max="12804" width="15.85546875" style="1" customWidth="1"/>
    <col min="12805" max="12805" width="11.28515625" style="1" customWidth="1"/>
    <col min="12806" max="12806" width="10.85546875" style="1" customWidth="1"/>
    <col min="12807" max="12807" width="11" style="1" customWidth="1"/>
    <col min="12808" max="12808" width="11.140625" style="1" customWidth="1"/>
    <col min="12809" max="12809" width="10.7109375" style="1" customWidth="1"/>
    <col min="12810" max="13056" width="9.140625" style="1"/>
    <col min="13057" max="13057" width="5.85546875" style="1" customWidth="1"/>
    <col min="13058" max="13058" width="6.140625" style="1" customWidth="1"/>
    <col min="13059" max="13059" width="11.42578125" style="1" customWidth="1"/>
    <col min="13060" max="13060" width="15.85546875" style="1" customWidth="1"/>
    <col min="13061" max="13061" width="11.28515625" style="1" customWidth="1"/>
    <col min="13062" max="13062" width="10.85546875" style="1" customWidth="1"/>
    <col min="13063" max="13063" width="11" style="1" customWidth="1"/>
    <col min="13064" max="13064" width="11.140625" style="1" customWidth="1"/>
    <col min="13065" max="13065" width="10.7109375" style="1" customWidth="1"/>
    <col min="13066" max="13312" width="9.140625" style="1"/>
    <col min="13313" max="13313" width="5.85546875" style="1" customWidth="1"/>
    <col min="13314" max="13314" width="6.140625" style="1" customWidth="1"/>
    <col min="13315" max="13315" width="11.42578125" style="1" customWidth="1"/>
    <col min="13316" max="13316" width="15.85546875" style="1" customWidth="1"/>
    <col min="13317" max="13317" width="11.28515625" style="1" customWidth="1"/>
    <col min="13318" max="13318" width="10.85546875" style="1" customWidth="1"/>
    <col min="13319" max="13319" width="11" style="1" customWidth="1"/>
    <col min="13320" max="13320" width="11.140625" style="1" customWidth="1"/>
    <col min="13321" max="13321" width="10.7109375" style="1" customWidth="1"/>
    <col min="13322" max="13568" width="9.140625" style="1"/>
    <col min="13569" max="13569" width="5.85546875" style="1" customWidth="1"/>
    <col min="13570" max="13570" width="6.140625" style="1" customWidth="1"/>
    <col min="13571" max="13571" width="11.42578125" style="1" customWidth="1"/>
    <col min="13572" max="13572" width="15.85546875" style="1" customWidth="1"/>
    <col min="13573" max="13573" width="11.28515625" style="1" customWidth="1"/>
    <col min="13574" max="13574" width="10.85546875" style="1" customWidth="1"/>
    <col min="13575" max="13575" width="11" style="1" customWidth="1"/>
    <col min="13576" max="13576" width="11.140625" style="1" customWidth="1"/>
    <col min="13577" max="13577" width="10.7109375" style="1" customWidth="1"/>
    <col min="13578" max="13824" width="9.140625" style="1"/>
    <col min="13825" max="13825" width="5.85546875" style="1" customWidth="1"/>
    <col min="13826" max="13826" width="6.140625" style="1" customWidth="1"/>
    <col min="13827" max="13827" width="11.42578125" style="1" customWidth="1"/>
    <col min="13828" max="13828" width="15.85546875" style="1" customWidth="1"/>
    <col min="13829" max="13829" width="11.28515625" style="1" customWidth="1"/>
    <col min="13830" max="13830" width="10.85546875" style="1" customWidth="1"/>
    <col min="13831" max="13831" width="11" style="1" customWidth="1"/>
    <col min="13832" max="13832" width="11.140625" style="1" customWidth="1"/>
    <col min="13833" max="13833" width="10.7109375" style="1" customWidth="1"/>
    <col min="13834" max="14080" width="9.140625" style="1"/>
    <col min="14081" max="14081" width="5.85546875" style="1" customWidth="1"/>
    <col min="14082" max="14082" width="6.140625" style="1" customWidth="1"/>
    <col min="14083" max="14083" width="11.42578125" style="1" customWidth="1"/>
    <col min="14084" max="14084" width="15.85546875" style="1" customWidth="1"/>
    <col min="14085" max="14085" width="11.28515625" style="1" customWidth="1"/>
    <col min="14086" max="14086" width="10.85546875" style="1" customWidth="1"/>
    <col min="14087" max="14087" width="11" style="1" customWidth="1"/>
    <col min="14088" max="14088" width="11.140625" style="1" customWidth="1"/>
    <col min="14089" max="14089" width="10.7109375" style="1" customWidth="1"/>
    <col min="14090" max="14336" width="9.140625" style="1"/>
    <col min="14337" max="14337" width="5.85546875" style="1" customWidth="1"/>
    <col min="14338" max="14338" width="6.140625" style="1" customWidth="1"/>
    <col min="14339" max="14339" width="11.42578125" style="1" customWidth="1"/>
    <col min="14340" max="14340" width="15.85546875" style="1" customWidth="1"/>
    <col min="14341" max="14341" width="11.28515625" style="1" customWidth="1"/>
    <col min="14342" max="14342" width="10.85546875" style="1" customWidth="1"/>
    <col min="14343" max="14343" width="11" style="1" customWidth="1"/>
    <col min="14344" max="14344" width="11.140625" style="1" customWidth="1"/>
    <col min="14345" max="14345" width="10.7109375" style="1" customWidth="1"/>
    <col min="14346" max="14592" width="9.140625" style="1"/>
    <col min="14593" max="14593" width="5.85546875" style="1" customWidth="1"/>
    <col min="14594" max="14594" width="6.140625" style="1" customWidth="1"/>
    <col min="14595" max="14595" width="11.42578125" style="1" customWidth="1"/>
    <col min="14596" max="14596" width="15.85546875" style="1" customWidth="1"/>
    <col min="14597" max="14597" width="11.28515625" style="1" customWidth="1"/>
    <col min="14598" max="14598" width="10.85546875" style="1" customWidth="1"/>
    <col min="14599" max="14599" width="11" style="1" customWidth="1"/>
    <col min="14600" max="14600" width="11.140625" style="1" customWidth="1"/>
    <col min="14601" max="14601" width="10.7109375" style="1" customWidth="1"/>
    <col min="14602" max="14848" width="9.140625" style="1"/>
    <col min="14849" max="14849" width="5.85546875" style="1" customWidth="1"/>
    <col min="14850" max="14850" width="6.140625" style="1" customWidth="1"/>
    <col min="14851" max="14851" width="11.42578125" style="1" customWidth="1"/>
    <col min="14852" max="14852" width="15.85546875" style="1" customWidth="1"/>
    <col min="14853" max="14853" width="11.28515625" style="1" customWidth="1"/>
    <col min="14854" max="14854" width="10.85546875" style="1" customWidth="1"/>
    <col min="14855" max="14855" width="11" style="1" customWidth="1"/>
    <col min="14856" max="14856" width="11.140625" style="1" customWidth="1"/>
    <col min="14857" max="14857" width="10.7109375" style="1" customWidth="1"/>
    <col min="14858" max="15104" width="9.140625" style="1"/>
    <col min="15105" max="15105" width="5.85546875" style="1" customWidth="1"/>
    <col min="15106" max="15106" width="6.140625" style="1" customWidth="1"/>
    <col min="15107" max="15107" width="11.42578125" style="1" customWidth="1"/>
    <col min="15108" max="15108" width="15.85546875" style="1" customWidth="1"/>
    <col min="15109" max="15109" width="11.28515625" style="1" customWidth="1"/>
    <col min="15110" max="15110" width="10.85546875" style="1" customWidth="1"/>
    <col min="15111" max="15111" width="11" style="1" customWidth="1"/>
    <col min="15112" max="15112" width="11.140625" style="1" customWidth="1"/>
    <col min="15113" max="15113" width="10.7109375" style="1" customWidth="1"/>
    <col min="15114" max="15360" width="9.140625" style="1"/>
    <col min="15361" max="15361" width="5.85546875" style="1" customWidth="1"/>
    <col min="15362" max="15362" width="6.140625" style="1" customWidth="1"/>
    <col min="15363" max="15363" width="11.42578125" style="1" customWidth="1"/>
    <col min="15364" max="15364" width="15.85546875" style="1" customWidth="1"/>
    <col min="15365" max="15365" width="11.28515625" style="1" customWidth="1"/>
    <col min="15366" max="15366" width="10.85546875" style="1" customWidth="1"/>
    <col min="15367" max="15367" width="11" style="1" customWidth="1"/>
    <col min="15368" max="15368" width="11.140625" style="1" customWidth="1"/>
    <col min="15369" max="15369" width="10.7109375" style="1" customWidth="1"/>
    <col min="15370" max="15616" width="9.140625" style="1"/>
    <col min="15617" max="15617" width="5.85546875" style="1" customWidth="1"/>
    <col min="15618" max="15618" width="6.140625" style="1" customWidth="1"/>
    <col min="15619" max="15619" width="11.42578125" style="1" customWidth="1"/>
    <col min="15620" max="15620" width="15.85546875" style="1" customWidth="1"/>
    <col min="15621" max="15621" width="11.28515625" style="1" customWidth="1"/>
    <col min="15622" max="15622" width="10.85546875" style="1" customWidth="1"/>
    <col min="15623" max="15623" width="11" style="1" customWidth="1"/>
    <col min="15624" max="15624" width="11.140625" style="1" customWidth="1"/>
    <col min="15625" max="15625" width="10.7109375" style="1" customWidth="1"/>
    <col min="15626" max="15872" width="9.140625" style="1"/>
    <col min="15873" max="15873" width="5.85546875" style="1" customWidth="1"/>
    <col min="15874" max="15874" width="6.140625" style="1" customWidth="1"/>
    <col min="15875" max="15875" width="11.42578125" style="1" customWidth="1"/>
    <col min="15876" max="15876" width="15.85546875" style="1" customWidth="1"/>
    <col min="15877" max="15877" width="11.28515625" style="1" customWidth="1"/>
    <col min="15878" max="15878" width="10.85546875" style="1" customWidth="1"/>
    <col min="15879" max="15879" width="11" style="1" customWidth="1"/>
    <col min="15880" max="15880" width="11.140625" style="1" customWidth="1"/>
    <col min="15881" max="15881" width="10.7109375" style="1" customWidth="1"/>
    <col min="15882" max="16128" width="9.140625" style="1"/>
    <col min="16129" max="16129" width="5.85546875" style="1" customWidth="1"/>
    <col min="16130" max="16130" width="6.140625" style="1" customWidth="1"/>
    <col min="16131" max="16131" width="11.42578125" style="1" customWidth="1"/>
    <col min="16132" max="16132" width="15.85546875" style="1" customWidth="1"/>
    <col min="16133" max="16133" width="11.28515625" style="1" customWidth="1"/>
    <col min="16134" max="16134" width="10.85546875" style="1" customWidth="1"/>
    <col min="16135" max="16135" width="11" style="1" customWidth="1"/>
    <col min="16136" max="16136" width="11.140625" style="1" customWidth="1"/>
    <col min="16137" max="16137" width="10.7109375" style="1" customWidth="1"/>
    <col min="16138" max="16384" width="9.140625" style="1"/>
  </cols>
  <sheetData>
    <row r="1" spans="1:256" ht="13.5" thickTop="1" x14ac:dyDescent="0.2">
      <c r="A1" s="319" t="s">
        <v>2</v>
      </c>
      <c r="B1" s="320"/>
      <c r="C1" s="186" t="s">
        <v>104</v>
      </c>
      <c r="D1" s="187"/>
      <c r="E1" s="188"/>
      <c r="F1" s="187"/>
      <c r="G1" s="189" t="s">
        <v>75</v>
      </c>
      <c r="H1" s="190" t="s">
        <v>853</v>
      </c>
      <c r="I1" s="191"/>
    </row>
    <row r="2" spans="1:256" ht="13.5" thickBot="1" x14ac:dyDescent="0.25">
      <c r="A2" s="321" t="s">
        <v>76</v>
      </c>
      <c r="B2" s="322"/>
      <c r="C2" s="192" t="s">
        <v>855</v>
      </c>
      <c r="D2" s="193"/>
      <c r="E2" s="194"/>
      <c r="F2" s="193"/>
      <c r="G2" s="323" t="s">
        <v>854</v>
      </c>
      <c r="H2" s="324"/>
      <c r="I2" s="325"/>
    </row>
    <row r="3" spans="1:256" ht="13.5" thickTop="1" x14ac:dyDescent="0.2">
      <c r="F3" s="127"/>
    </row>
    <row r="4" spans="1:256" ht="19.5" customHeight="1" x14ac:dyDescent="0.25">
      <c r="A4" s="195" t="s">
        <v>77</v>
      </c>
      <c r="B4" s="196"/>
      <c r="C4" s="196"/>
      <c r="D4" s="196"/>
      <c r="E4" s="197"/>
      <c r="F4" s="196"/>
      <c r="G4" s="196"/>
      <c r="H4" s="196"/>
      <c r="I4" s="196"/>
    </row>
    <row r="5" spans="1:256" ht="13.5" thickBot="1" x14ac:dyDescent="0.25"/>
    <row r="6" spans="1:256" s="127" customFormat="1" ht="13.5" thickBot="1" x14ac:dyDescent="0.25">
      <c r="A6" s="198"/>
      <c r="B6" s="199" t="s">
        <v>78</v>
      </c>
      <c r="C6" s="199"/>
      <c r="D6" s="200"/>
      <c r="E6" s="201" t="s">
        <v>25</v>
      </c>
      <c r="F6" s="202" t="s">
        <v>26</v>
      </c>
      <c r="G6" s="202" t="s">
        <v>27</v>
      </c>
      <c r="H6" s="202" t="s">
        <v>28</v>
      </c>
      <c r="I6" s="203" t="s">
        <v>29</v>
      </c>
    </row>
    <row r="7" spans="1:256" s="127" customFormat="1" x14ac:dyDescent="0.2">
      <c r="A7" s="293" t="str">
        <f>'06 06 Pol'!B7</f>
        <v>95</v>
      </c>
      <c r="B7" s="62" t="str">
        <f>'06 06 Pol'!C7</f>
        <v>Dokončovací konstrukce na pozemních stavbách</v>
      </c>
      <c r="D7" s="204"/>
      <c r="E7" s="294">
        <f>'06 06 Pol'!BA9</f>
        <v>0</v>
      </c>
      <c r="F7" s="295">
        <f>'06 06 Pol'!BB9</f>
        <v>0</v>
      </c>
      <c r="G7" s="295">
        <f>'06 06 Pol'!BC9</f>
        <v>0</v>
      </c>
      <c r="H7" s="295">
        <f>'06 06 Pol'!BD9</f>
        <v>0</v>
      </c>
      <c r="I7" s="296">
        <f>'06 06 Pol'!BE9</f>
        <v>0</v>
      </c>
    </row>
    <row r="8" spans="1:256" s="127" customFormat="1" x14ac:dyDescent="0.2">
      <c r="A8" s="293" t="str">
        <f>'06 06 Pol'!B10</f>
        <v>799</v>
      </c>
      <c r="B8" s="62" t="str">
        <f>'06 06 Pol'!C10</f>
        <v>Ostatní</v>
      </c>
      <c r="D8" s="204"/>
      <c r="E8" s="294">
        <f>'06 06 Pol'!BA14</f>
        <v>0</v>
      </c>
      <c r="F8" s="295">
        <f>'06 06 Pol'!BB14</f>
        <v>0</v>
      </c>
      <c r="G8" s="295">
        <f>'06 06 Pol'!BC14</f>
        <v>0</v>
      </c>
      <c r="H8" s="295">
        <f>'06 06 Pol'!BD14</f>
        <v>0</v>
      </c>
      <c r="I8" s="296">
        <f>'06 06 Pol'!BE14</f>
        <v>0</v>
      </c>
    </row>
    <row r="9" spans="1:256" s="127" customFormat="1" x14ac:dyDescent="0.2">
      <c r="A9" s="293" t="str">
        <f>'06 06 Pol'!B15</f>
        <v>M15</v>
      </c>
      <c r="B9" s="62" t="str">
        <f>'06 06 Pol'!C15</f>
        <v>Zemní práce</v>
      </c>
      <c r="D9" s="204"/>
      <c r="E9" s="294">
        <f>'06 06 Pol'!BA23</f>
        <v>0</v>
      </c>
      <c r="F9" s="295">
        <f>'06 06 Pol'!BB23</f>
        <v>0</v>
      </c>
      <c r="G9" s="295">
        <f>'06 06 Pol'!BC23</f>
        <v>0</v>
      </c>
      <c r="H9" s="295">
        <f>'06 06 Pol'!BD23</f>
        <v>0</v>
      </c>
      <c r="I9" s="296">
        <f>'06 06 Pol'!BE23</f>
        <v>0</v>
      </c>
    </row>
    <row r="10" spans="1:256" s="127" customFormat="1" ht="13.5" thickBot="1" x14ac:dyDescent="0.25">
      <c r="A10" s="293" t="str">
        <f>'06 06 Pol'!B24</f>
        <v>M21</v>
      </c>
      <c r="B10" s="62" t="str">
        <f>'06 06 Pol'!C24</f>
        <v>Elektromontáže</v>
      </c>
      <c r="D10" s="204"/>
      <c r="E10" s="294">
        <f>'06 06 Pol'!BA35</f>
        <v>0</v>
      </c>
      <c r="F10" s="295">
        <f>'06 06 Pol'!BB35</f>
        <v>0</v>
      </c>
      <c r="G10" s="295">
        <f>'06 06 Pol'!BC35</f>
        <v>0</v>
      </c>
      <c r="H10" s="295">
        <f>'06 06 Pol'!BD35</f>
        <v>0</v>
      </c>
      <c r="I10" s="296">
        <f>'06 06 Pol'!BE35</f>
        <v>0</v>
      </c>
    </row>
    <row r="11" spans="1:256" ht="13.5" thickBot="1" x14ac:dyDescent="0.25">
      <c r="A11" s="205"/>
      <c r="B11" s="206" t="s">
        <v>79</v>
      </c>
      <c r="C11" s="206"/>
      <c r="D11" s="207"/>
      <c r="E11" s="208">
        <f>SUM(E7:E10)</f>
        <v>0</v>
      </c>
      <c r="F11" s="209">
        <f>SUM(F7:F10)</f>
        <v>0</v>
      </c>
      <c r="G11" s="209">
        <f>SUM(G7:G10)</f>
        <v>0</v>
      </c>
      <c r="H11" s="209">
        <f>SUM(H7:H10)</f>
        <v>0</v>
      </c>
      <c r="I11" s="210">
        <f>SUM(I7:I10)</f>
        <v>0</v>
      </c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</row>
    <row r="12" spans="1:256" x14ac:dyDescent="0.2">
      <c r="A12" s="127"/>
      <c r="B12" s="127"/>
      <c r="C12" s="127"/>
      <c r="D12" s="127"/>
      <c r="E12" s="127"/>
      <c r="F12" s="127"/>
      <c r="G12" s="127"/>
      <c r="H12" s="127"/>
      <c r="I12" s="127"/>
    </row>
    <row r="13" spans="1:256" ht="18" x14ac:dyDescent="0.25">
      <c r="A13" s="196" t="s">
        <v>80</v>
      </c>
      <c r="B13" s="196"/>
      <c r="C13" s="196"/>
      <c r="D13" s="196"/>
      <c r="E13" s="196"/>
      <c r="F13" s="196"/>
      <c r="G13" s="211"/>
      <c r="H13" s="196"/>
      <c r="I13" s="196"/>
      <c r="BA13" s="133"/>
      <c r="BB13" s="133"/>
      <c r="BC13" s="133"/>
      <c r="BD13" s="133"/>
      <c r="BE13" s="133"/>
    </row>
    <row r="14" spans="1:256" ht="13.5" thickBot="1" x14ac:dyDescent="0.25"/>
    <row r="15" spans="1:256" x14ac:dyDescent="0.2">
      <c r="A15" s="162" t="s">
        <v>81</v>
      </c>
      <c r="B15" s="163"/>
      <c r="C15" s="163"/>
      <c r="D15" s="212"/>
      <c r="E15" s="213" t="s">
        <v>82</v>
      </c>
      <c r="F15" s="214" t="s">
        <v>12</v>
      </c>
      <c r="G15" s="215" t="s">
        <v>83</v>
      </c>
      <c r="H15" s="216"/>
      <c r="I15" s="217" t="s">
        <v>82</v>
      </c>
    </row>
    <row r="16" spans="1:256" x14ac:dyDescent="0.2">
      <c r="A16" s="156" t="s">
        <v>397</v>
      </c>
      <c r="B16" s="147"/>
      <c r="C16" s="147"/>
      <c r="D16" s="218"/>
      <c r="E16" s="219"/>
      <c r="F16" s="220"/>
      <c r="G16" s="221">
        <v>0</v>
      </c>
      <c r="H16" s="222"/>
      <c r="I16" s="223">
        <f t="shared" ref="I16:I23" si="0">E16+F16*G16/100</f>
        <v>0</v>
      </c>
      <c r="BA16" s="1">
        <v>0</v>
      </c>
    </row>
    <row r="17" spans="1:53" x14ac:dyDescent="0.2">
      <c r="A17" s="156" t="s">
        <v>398</v>
      </c>
      <c r="B17" s="147"/>
      <c r="C17" s="147"/>
      <c r="D17" s="218"/>
      <c r="E17" s="219"/>
      <c r="F17" s="220"/>
      <c r="G17" s="221">
        <v>0</v>
      </c>
      <c r="H17" s="222"/>
      <c r="I17" s="223">
        <f t="shared" si="0"/>
        <v>0</v>
      </c>
      <c r="BA17" s="1">
        <v>0</v>
      </c>
    </row>
    <row r="18" spans="1:53" x14ac:dyDescent="0.2">
      <c r="A18" s="156" t="s">
        <v>399</v>
      </c>
      <c r="B18" s="147"/>
      <c r="C18" s="147"/>
      <c r="D18" s="218"/>
      <c r="E18" s="219"/>
      <c r="F18" s="220"/>
      <c r="G18" s="221">
        <v>0</v>
      </c>
      <c r="H18" s="222"/>
      <c r="I18" s="223">
        <f t="shared" si="0"/>
        <v>0</v>
      </c>
      <c r="BA18" s="1">
        <v>0</v>
      </c>
    </row>
    <row r="19" spans="1:53" x14ac:dyDescent="0.2">
      <c r="A19" s="156" t="s">
        <v>400</v>
      </c>
      <c r="B19" s="147"/>
      <c r="C19" s="147"/>
      <c r="D19" s="218"/>
      <c r="E19" s="219"/>
      <c r="F19" s="220"/>
      <c r="G19" s="221">
        <v>0</v>
      </c>
      <c r="H19" s="222"/>
      <c r="I19" s="223">
        <f t="shared" si="0"/>
        <v>0</v>
      </c>
      <c r="BA19" s="1">
        <v>0</v>
      </c>
    </row>
    <row r="20" spans="1:53" x14ac:dyDescent="0.2">
      <c r="A20" s="156" t="s">
        <v>401</v>
      </c>
      <c r="B20" s="147"/>
      <c r="C20" s="147"/>
      <c r="D20" s="218"/>
      <c r="E20" s="219"/>
      <c r="F20" s="220"/>
      <c r="G20" s="221">
        <v>0</v>
      </c>
      <c r="H20" s="222"/>
      <c r="I20" s="223">
        <f t="shared" si="0"/>
        <v>0</v>
      </c>
      <c r="BA20" s="1">
        <v>2</v>
      </c>
    </row>
    <row r="21" spans="1:53" x14ac:dyDescent="0.2">
      <c r="A21" s="156" t="s">
        <v>402</v>
      </c>
      <c r="B21" s="147"/>
      <c r="C21" s="147"/>
      <c r="D21" s="218"/>
      <c r="E21" s="219"/>
      <c r="F21" s="220"/>
      <c r="G21" s="221">
        <v>0</v>
      </c>
      <c r="H21" s="222"/>
      <c r="I21" s="223">
        <f t="shared" si="0"/>
        <v>0</v>
      </c>
      <c r="BA21" s="1">
        <v>1</v>
      </c>
    </row>
    <row r="22" spans="1:53" x14ac:dyDescent="0.2">
      <c r="A22" s="156" t="s">
        <v>403</v>
      </c>
      <c r="B22" s="147"/>
      <c r="C22" s="147"/>
      <c r="D22" s="218"/>
      <c r="E22" s="219"/>
      <c r="F22" s="220"/>
      <c r="G22" s="221">
        <v>0</v>
      </c>
      <c r="H22" s="222"/>
      <c r="I22" s="223">
        <f t="shared" si="0"/>
        <v>0</v>
      </c>
      <c r="BA22" s="1">
        <v>2</v>
      </c>
    </row>
    <row r="23" spans="1:53" x14ac:dyDescent="0.2">
      <c r="A23" s="156" t="s">
        <v>404</v>
      </c>
      <c r="B23" s="147"/>
      <c r="C23" s="147"/>
      <c r="D23" s="218"/>
      <c r="E23" s="219"/>
      <c r="F23" s="220"/>
      <c r="G23" s="221">
        <v>0</v>
      </c>
      <c r="H23" s="222"/>
      <c r="I23" s="223">
        <f t="shared" si="0"/>
        <v>0</v>
      </c>
      <c r="BA23" s="1">
        <v>2</v>
      </c>
    </row>
    <row r="24" spans="1:53" ht="13.5" thickBot="1" x14ac:dyDescent="0.25">
      <c r="A24" s="224"/>
      <c r="B24" s="225" t="s">
        <v>84</v>
      </c>
      <c r="C24" s="226"/>
      <c r="D24" s="227"/>
      <c r="E24" s="228"/>
      <c r="F24" s="229"/>
      <c r="G24" s="229"/>
      <c r="H24" s="326">
        <f>SUM(I16:I23)</f>
        <v>0</v>
      </c>
      <c r="I24" s="327"/>
    </row>
    <row r="26" spans="1:53" x14ac:dyDescent="0.2">
      <c r="B26" s="14"/>
      <c r="F26" s="230"/>
      <c r="G26" s="231"/>
      <c r="H26" s="231"/>
      <c r="I26" s="46"/>
    </row>
    <row r="27" spans="1:53" x14ac:dyDescent="0.2">
      <c r="F27" s="230"/>
      <c r="G27" s="231"/>
      <c r="H27" s="231"/>
      <c r="I27" s="46"/>
    </row>
    <row r="28" spans="1:53" x14ac:dyDescent="0.2">
      <c r="F28" s="230"/>
      <c r="G28" s="231"/>
      <c r="H28" s="231"/>
      <c r="I28" s="46"/>
    </row>
    <row r="29" spans="1:53" x14ac:dyDescent="0.2">
      <c r="F29" s="230"/>
      <c r="G29" s="231"/>
      <c r="H29" s="231"/>
      <c r="I29" s="46"/>
    </row>
    <row r="30" spans="1:53" x14ac:dyDescent="0.2">
      <c r="F30" s="230"/>
      <c r="G30" s="231"/>
      <c r="H30" s="231"/>
      <c r="I30" s="46"/>
    </row>
    <row r="31" spans="1:53" x14ac:dyDescent="0.2">
      <c r="F31" s="230"/>
      <c r="G31" s="231"/>
      <c r="H31" s="231"/>
      <c r="I31" s="46"/>
    </row>
    <row r="32" spans="1:53" x14ac:dyDescent="0.2">
      <c r="F32" s="230"/>
      <c r="G32" s="231"/>
      <c r="H32" s="231"/>
      <c r="I32" s="46"/>
    </row>
    <row r="33" spans="6:9" x14ac:dyDescent="0.2">
      <c r="F33" s="230"/>
      <c r="G33" s="231"/>
      <c r="H33" s="231"/>
      <c r="I33" s="46"/>
    </row>
    <row r="34" spans="6:9" x14ac:dyDescent="0.2">
      <c r="F34" s="230"/>
      <c r="G34" s="231"/>
      <c r="H34" s="231"/>
      <c r="I34" s="46"/>
    </row>
    <row r="35" spans="6:9" x14ac:dyDescent="0.2">
      <c r="F35" s="230"/>
      <c r="G35" s="231"/>
      <c r="H35" s="231"/>
      <c r="I35" s="46"/>
    </row>
    <row r="36" spans="6:9" x14ac:dyDescent="0.2">
      <c r="F36" s="230"/>
      <c r="G36" s="231"/>
      <c r="H36" s="231"/>
      <c r="I36" s="46"/>
    </row>
    <row r="37" spans="6:9" x14ac:dyDescent="0.2">
      <c r="F37" s="230"/>
      <c r="G37" s="231"/>
      <c r="H37" s="231"/>
      <c r="I37" s="46"/>
    </row>
    <row r="38" spans="6:9" x14ac:dyDescent="0.2">
      <c r="F38" s="230"/>
      <c r="G38" s="231"/>
      <c r="H38" s="231"/>
      <c r="I38" s="46"/>
    </row>
    <row r="39" spans="6:9" x14ac:dyDescent="0.2">
      <c r="F39" s="230"/>
      <c r="G39" s="231"/>
      <c r="H39" s="231"/>
      <c r="I39" s="46"/>
    </row>
    <row r="40" spans="6:9" x14ac:dyDescent="0.2">
      <c r="F40" s="230"/>
      <c r="G40" s="231"/>
      <c r="H40" s="231"/>
      <c r="I40" s="46"/>
    </row>
    <row r="41" spans="6:9" x14ac:dyDescent="0.2">
      <c r="F41" s="230"/>
      <c r="G41" s="231"/>
      <c r="H41" s="231"/>
      <c r="I41" s="46"/>
    </row>
    <row r="42" spans="6:9" x14ac:dyDescent="0.2">
      <c r="F42" s="230"/>
      <c r="G42" s="231"/>
      <c r="H42" s="231"/>
      <c r="I42" s="46"/>
    </row>
    <row r="43" spans="6:9" x14ac:dyDescent="0.2">
      <c r="F43" s="230"/>
      <c r="G43" s="231"/>
      <c r="H43" s="231"/>
      <c r="I43" s="46"/>
    </row>
    <row r="44" spans="6:9" x14ac:dyDescent="0.2">
      <c r="F44" s="230"/>
      <c r="G44" s="231"/>
      <c r="H44" s="231"/>
      <c r="I44" s="46"/>
    </row>
    <row r="45" spans="6:9" x14ac:dyDescent="0.2">
      <c r="F45" s="230"/>
      <c r="G45" s="231"/>
      <c r="H45" s="231"/>
      <c r="I45" s="46"/>
    </row>
    <row r="46" spans="6:9" x14ac:dyDescent="0.2">
      <c r="F46" s="230"/>
      <c r="G46" s="231"/>
      <c r="H46" s="231"/>
      <c r="I46" s="46"/>
    </row>
    <row r="47" spans="6:9" x14ac:dyDescent="0.2">
      <c r="F47" s="230"/>
      <c r="G47" s="231"/>
      <c r="H47" s="231"/>
      <c r="I47" s="46"/>
    </row>
    <row r="48" spans="6:9" x14ac:dyDescent="0.2">
      <c r="F48" s="230"/>
      <c r="G48" s="231"/>
      <c r="H48" s="231"/>
      <c r="I48" s="46"/>
    </row>
    <row r="49" spans="6:9" x14ac:dyDescent="0.2">
      <c r="F49" s="230"/>
      <c r="G49" s="231"/>
      <c r="H49" s="231"/>
      <c r="I49" s="46"/>
    </row>
    <row r="50" spans="6:9" x14ac:dyDescent="0.2">
      <c r="F50" s="230"/>
      <c r="G50" s="231"/>
      <c r="H50" s="231"/>
      <c r="I50" s="46"/>
    </row>
    <row r="51" spans="6:9" x14ac:dyDescent="0.2">
      <c r="F51" s="230"/>
      <c r="G51" s="231"/>
      <c r="H51" s="231"/>
      <c r="I51" s="46"/>
    </row>
    <row r="52" spans="6:9" x14ac:dyDescent="0.2">
      <c r="F52" s="230"/>
      <c r="G52" s="231"/>
      <c r="H52" s="231"/>
      <c r="I52" s="46"/>
    </row>
    <row r="53" spans="6:9" x14ac:dyDescent="0.2">
      <c r="F53" s="230"/>
      <c r="G53" s="231"/>
      <c r="H53" s="231"/>
      <c r="I53" s="46"/>
    </row>
    <row r="54" spans="6:9" x14ac:dyDescent="0.2">
      <c r="F54" s="230"/>
      <c r="G54" s="231"/>
      <c r="H54" s="231"/>
      <c r="I54" s="46"/>
    </row>
    <row r="55" spans="6:9" x14ac:dyDescent="0.2">
      <c r="F55" s="230"/>
      <c r="G55" s="231"/>
      <c r="H55" s="231"/>
      <c r="I55" s="46"/>
    </row>
    <row r="56" spans="6:9" x14ac:dyDescent="0.2">
      <c r="F56" s="230"/>
      <c r="G56" s="231"/>
      <c r="H56" s="231"/>
      <c r="I56" s="46"/>
    </row>
    <row r="57" spans="6:9" x14ac:dyDescent="0.2">
      <c r="F57" s="230"/>
      <c r="G57" s="231"/>
      <c r="H57" s="231"/>
      <c r="I57" s="46"/>
    </row>
    <row r="58" spans="6:9" x14ac:dyDescent="0.2">
      <c r="F58" s="230"/>
      <c r="G58" s="231"/>
      <c r="H58" s="231"/>
      <c r="I58" s="46"/>
    </row>
    <row r="59" spans="6:9" x14ac:dyDescent="0.2">
      <c r="F59" s="230"/>
      <c r="G59" s="231"/>
      <c r="H59" s="231"/>
      <c r="I59" s="46"/>
    </row>
    <row r="60" spans="6:9" x14ac:dyDescent="0.2">
      <c r="F60" s="230"/>
      <c r="G60" s="231"/>
      <c r="H60" s="231"/>
      <c r="I60" s="46"/>
    </row>
    <row r="61" spans="6:9" x14ac:dyDescent="0.2">
      <c r="F61" s="230"/>
      <c r="G61" s="231"/>
      <c r="H61" s="231"/>
      <c r="I61" s="46"/>
    </row>
    <row r="62" spans="6:9" x14ac:dyDescent="0.2">
      <c r="F62" s="230"/>
      <c r="G62" s="231"/>
      <c r="H62" s="231"/>
      <c r="I62" s="46"/>
    </row>
    <row r="63" spans="6:9" x14ac:dyDescent="0.2">
      <c r="F63" s="230"/>
      <c r="G63" s="231"/>
      <c r="H63" s="231"/>
      <c r="I63" s="46"/>
    </row>
    <row r="64" spans="6:9" x14ac:dyDescent="0.2">
      <c r="F64" s="230"/>
      <c r="G64" s="231"/>
      <c r="H64" s="231"/>
      <c r="I64" s="46"/>
    </row>
    <row r="65" spans="6:9" x14ac:dyDescent="0.2">
      <c r="F65" s="230"/>
      <c r="G65" s="231"/>
      <c r="H65" s="231"/>
      <c r="I65" s="46"/>
    </row>
    <row r="66" spans="6:9" x14ac:dyDescent="0.2">
      <c r="F66" s="230"/>
      <c r="G66" s="231"/>
      <c r="H66" s="231"/>
      <c r="I66" s="46"/>
    </row>
    <row r="67" spans="6:9" x14ac:dyDescent="0.2">
      <c r="F67" s="230"/>
      <c r="G67" s="231"/>
      <c r="H67" s="231"/>
      <c r="I67" s="46"/>
    </row>
    <row r="68" spans="6:9" x14ac:dyDescent="0.2">
      <c r="F68" s="230"/>
      <c r="G68" s="231"/>
      <c r="H68" s="231"/>
      <c r="I68" s="46"/>
    </row>
    <row r="69" spans="6:9" x14ac:dyDescent="0.2">
      <c r="F69" s="230"/>
      <c r="G69" s="231"/>
      <c r="H69" s="231"/>
      <c r="I69" s="46"/>
    </row>
    <row r="70" spans="6:9" x14ac:dyDescent="0.2">
      <c r="F70" s="230"/>
      <c r="G70" s="231"/>
      <c r="H70" s="231"/>
      <c r="I70" s="46"/>
    </row>
    <row r="71" spans="6:9" x14ac:dyDescent="0.2">
      <c r="F71" s="230"/>
      <c r="G71" s="231"/>
      <c r="H71" s="231"/>
      <c r="I71" s="46"/>
    </row>
    <row r="72" spans="6:9" x14ac:dyDescent="0.2">
      <c r="F72" s="230"/>
      <c r="G72" s="231"/>
      <c r="H72" s="231"/>
      <c r="I72" s="46"/>
    </row>
    <row r="73" spans="6:9" x14ac:dyDescent="0.2">
      <c r="F73" s="230"/>
      <c r="G73" s="231"/>
      <c r="H73" s="231"/>
      <c r="I73" s="46"/>
    </row>
    <row r="74" spans="6:9" x14ac:dyDescent="0.2">
      <c r="F74" s="230"/>
      <c r="G74" s="231"/>
      <c r="H74" s="231"/>
      <c r="I74" s="46"/>
    </row>
    <row r="75" spans="6:9" x14ac:dyDescent="0.2">
      <c r="F75" s="230"/>
      <c r="G75" s="231"/>
      <c r="H75" s="231"/>
      <c r="I75" s="46"/>
    </row>
  </sheetData>
  <mergeCells count="4">
    <mergeCell ref="A1:B1"/>
    <mergeCell ref="A2:B2"/>
    <mergeCell ref="G2:I2"/>
    <mergeCell ref="H24:I24"/>
  </mergeCells>
  <pageMargins left="0.90551181102362199" right="0.31496062992125984" top="0.94488188976377951" bottom="0.94488188976377951" header="0.31496062992125984" footer="0.31496062992125984"/>
  <pageSetup paperSize="9" scale="95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98FA3-EE4F-45BC-8CE3-BEAAA5154413}">
  <sheetPr codeName="List7"/>
  <dimension ref="A1:CB108"/>
  <sheetViews>
    <sheetView showGridLines="0" showZeros="0" zoomScaleNormal="100" zoomScaleSheetLayoutView="100" workbookViewId="0">
      <selection activeCell="J1" sqref="J1:J1048576 K1:K1048576"/>
    </sheetView>
  </sheetViews>
  <sheetFormatPr defaultRowHeight="12.75" x14ac:dyDescent="0.2"/>
  <cols>
    <col min="1" max="1" width="4.42578125" style="232" customWidth="1"/>
    <col min="2" max="2" width="11.5703125" style="232" customWidth="1"/>
    <col min="3" max="3" width="40.42578125" style="232" customWidth="1"/>
    <col min="4" max="4" width="5.5703125" style="232" customWidth="1"/>
    <col min="5" max="5" width="8.5703125" style="242" customWidth="1"/>
    <col min="6" max="6" width="9.85546875" style="232" customWidth="1"/>
    <col min="7" max="7" width="13.85546875" style="232" customWidth="1"/>
    <col min="8" max="8" width="11.7109375" style="232" hidden="1" customWidth="1"/>
    <col min="9" max="9" width="11.5703125" style="232" hidden="1" customWidth="1"/>
    <col min="10" max="10" width="11" style="232" hidden="1" customWidth="1"/>
    <col min="11" max="11" width="10.42578125" style="232" hidden="1" customWidth="1"/>
    <col min="12" max="12" width="75.42578125" style="232" customWidth="1"/>
    <col min="13" max="13" width="45.28515625" style="232" customWidth="1"/>
    <col min="14" max="256" width="9.140625" style="232"/>
    <col min="257" max="257" width="4.42578125" style="232" customWidth="1"/>
    <col min="258" max="258" width="11.5703125" style="232" customWidth="1"/>
    <col min="259" max="259" width="40.42578125" style="232" customWidth="1"/>
    <col min="260" max="260" width="5.5703125" style="232" customWidth="1"/>
    <col min="261" max="261" width="8.5703125" style="232" customWidth="1"/>
    <col min="262" max="262" width="9.85546875" style="232" customWidth="1"/>
    <col min="263" max="263" width="13.85546875" style="232" customWidth="1"/>
    <col min="264" max="264" width="11.7109375" style="232" customWidth="1"/>
    <col min="265" max="265" width="11.5703125" style="232" customWidth="1"/>
    <col min="266" max="266" width="11" style="232" customWidth="1"/>
    <col min="267" max="267" width="10.42578125" style="232" customWidth="1"/>
    <col min="268" max="268" width="75.42578125" style="232" customWidth="1"/>
    <col min="269" max="269" width="45.28515625" style="232" customWidth="1"/>
    <col min="270" max="512" width="9.140625" style="232"/>
    <col min="513" max="513" width="4.42578125" style="232" customWidth="1"/>
    <col min="514" max="514" width="11.5703125" style="232" customWidth="1"/>
    <col min="515" max="515" width="40.42578125" style="232" customWidth="1"/>
    <col min="516" max="516" width="5.5703125" style="232" customWidth="1"/>
    <col min="517" max="517" width="8.5703125" style="232" customWidth="1"/>
    <col min="518" max="518" width="9.85546875" style="232" customWidth="1"/>
    <col min="519" max="519" width="13.85546875" style="232" customWidth="1"/>
    <col min="520" max="520" width="11.7109375" style="232" customWidth="1"/>
    <col min="521" max="521" width="11.5703125" style="232" customWidth="1"/>
    <col min="522" max="522" width="11" style="232" customWidth="1"/>
    <col min="523" max="523" width="10.42578125" style="232" customWidth="1"/>
    <col min="524" max="524" width="75.42578125" style="232" customWidth="1"/>
    <col min="525" max="525" width="45.28515625" style="232" customWidth="1"/>
    <col min="526" max="768" width="9.140625" style="232"/>
    <col min="769" max="769" width="4.42578125" style="232" customWidth="1"/>
    <col min="770" max="770" width="11.5703125" style="232" customWidth="1"/>
    <col min="771" max="771" width="40.42578125" style="232" customWidth="1"/>
    <col min="772" max="772" width="5.5703125" style="232" customWidth="1"/>
    <col min="773" max="773" width="8.5703125" style="232" customWidth="1"/>
    <col min="774" max="774" width="9.85546875" style="232" customWidth="1"/>
    <col min="775" max="775" width="13.85546875" style="232" customWidth="1"/>
    <col min="776" max="776" width="11.7109375" style="232" customWidth="1"/>
    <col min="777" max="777" width="11.5703125" style="232" customWidth="1"/>
    <col min="778" max="778" width="11" style="232" customWidth="1"/>
    <col min="779" max="779" width="10.42578125" style="232" customWidth="1"/>
    <col min="780" max="780" width="75.42578125" style="232" customWidth="1"/>
    <col min="781" max="781" width="45.28515625" style="232" customWidth="1"/>
    <col min="782" max="1024" width="9.140625" style="232"/>
    <col min="1025" max="1025" width="4.42578125" style="232" customWidth="1"/>
    <col min="1026" max="1026" width="11.5703125" style="232" customWidth="1"/>
    <col min="1027" max="1027" width="40.42578125" style="232" customWidth="1"/>
    <col min="1028" max="1028" width="5.5703125" style="232" customWidth="1"/>
    <col min="1029" max="1029" width="8.5703125" style="232" customWidth="1"/>
    <col min="1030" max="1030" width="9.85546875" style="232" customWidth="1"/>
    <col min="1031" max="1031" width="13.85546875" style="232" customWidth="1"/>
    <col min="1032" max="1032" width="11.7109375" style="232" customWidth="1"/>
    <col min="1033" max="1033" width="11.5703125" style="232" customWidth="1"/>
    <col min="1034" max="1034" width="11" style="232" customWidth="1"/>
    <col min="1035" max="1035" width="10.42578125" style="232" customWidth="1"/>
    <col min="1036" max="1036" width="75.42578125" style="232" customWidth="1"/>
    <col min="1037" max="1037" width="45.28515625" style="232" customWidth="1"/>
    <col min="1038" max="1280" width="9.140625" style="232"/>
    <col min="1281" max="1281" width="4.42578125" style="232" customWidth="1"/>
    <col min="1282" max="1282" width="11.5703125" style="232" customWidth="1"/>
    <col min="1283" max="1283" width="40.42578125" style="232" customWidth="1"/>
    <col min="1284" max="1284" width="5.5703125" style="232" customWidth="1"/>
    <col min="1285" max="1285" width="8.5703125" style="232" customWidth="1"/>
    <col min="1286" max="1286" width="9.85546875" style="232" customWidth="1"/>
    <col min="1287" max="1287" width="13.85546875" style="232" customWidth="1"/>
    <col min="1288" max="1288" width="11.7109375" style="232" customWidth="1"/>
    <col min="1289" max="1289" width="11.5703125" style="232" customWidth="1"/>
    <col min="1290" max="1290" width="11" style="232" customWidth="1"/>
    <col min="1291" max="1291" width="10.42578125" style="232" customWidth="1"/>
    <col min="1292" max="1292" width="75.42578125" style="232" customWidth="1"/>
    <col min="1293" max="1293" width="45.28515625" style="232" customWidth="1"/>
    <col min="1294" max="1536" width="9.140625" style="232"/>
    <col min="1537" max="1537" width="4.42578125" style="232" customWidth="1"/>
    <col min="1538" max="1538" width="11.5703125" style="232" customWidth="1"/>
    <col min="1539" max="1539" width="40.42578125" style="232" customWidth="1"/>
    <col min="1540" max="1540" width="5.5703125" style="232" customWidth="1"/>
    <col min="1541" max="1541" width="8.5703125" style="232" customWidth="1"/>
    <col min="1542" max="1542" width="9.85546875" style="232" customWidth="1"/>
    <col min="1543" max="1543" width="13.85546875" style="232" customWidth="1"/>
    <col min="1544" max="1544" width="11.7109375" style="232" customWidth="1"/>
    <col min="1545" max="1545" width="11.5703125" style="232" customWidth="1"/>
    <col min="1546" max="1546" width="11" style="232" customWidth="1"/>
    <col min="1547" max="1547" width="10.42578125" style="232" customWidth="1"/>
    <col min="1548" max="1548" width="75.42578125" style="232" customWidth="1"/>
    <col min="1549" max="1549" width="45.28515625" style="232" customWidth="1"/>
    <col min="1550" max="1792" width="9.140625" style="232"/>
    <col min="1793" max="1793" width="4.42578125" style="232" customWidth="1"/>
    <col min="1794" max="1794" width="11.5703125" style="232" customWidth="1"/>
    <col min="1795" max="1795" width="40.42578125" style="232" customWidth="1"/>
    <col min="1796" max="1796" width="5.5703125" style="232" customWidth="1"/>
    <col min="1797" max="1797" width="8.5703125" style="232" customWidth="1"/>
    <col min="1798" max="1798" width="9.85546875" style="232" customWidth="1"/>
    <col min="1799" max="1799" width="13.85546875" style="232" customWidth="1"/>
    <col min="1800" max="1800" width="11.7109375" style="232" customWidth="1"/>
    <col min="1801" max="1801" width="11.5703125" style="232" customWidth="1"/>
    <col min="1802" max="1802" width="11" style="232" customWidth="1"/>
    <col min="1803" max="1803" width="10.42578125" style="232" customWidth="1"/>
    <col min="1804" max="1804" width="75.42578125" style="232" customWidth="1"/>
    <col min="1805" max="1805" width="45.28515625" style="232" customWidth="1"/>
    <col min="1806" max="2048" width="9.140625" style="232"/>
    <col min="2049" max="2049" width="4.42578125" style="232" customWidth="1"/>
    <col min="2050" max="2050" width="11.5703125" style="232" customWidth="1"/>
    <col min="2051" max="2051" width="40.42578125" style="232" customWidth="1"/>
    <col min="2052" max="2052" width="5.5703125" style="232" customWidth="1"/>
    <col min="2053" max="2053" width="8.5703125" style="232" customWidth="1"/>
    <col min="2054" max="2054" width="9.85546875" style="232" customWidth="1"/>
    <col min="2055" max="2055" width="13.85546875" style="232" customWidth="1"/>
    <col min="2056" max="2056" width="11.7109375" style="232" customWidth="1"/>
    <col min="2057" max="2057" width="11.5703125" style="232" customWidth="1"/>
    <col min="2058" max="2058" width="11" style="232" customWidth="1"/>
    <col min="2059" max="2059" width="10.42578125" style="232" customWidth="1"/>
    <col min="2060" max="2060" width="75.42578125" style="232" customWidth="1"/>
    <col min="2061" max="2061" width="45.28515625" style="232" customWidth="1"/>
    <col min="2062" max="2304" width="9.140625" style="232"/>
    <col min="2305" max="2305" width="4.42578125" style="232" customWidth="1"/>
    <col min="2306" max="2306" width="11.5703125" style="232" customWidth="1"/>
    <col min="2307" max="2307" width="40.42578125" style="232" customWidth="1"/>
    <col min="2308" max="2308" width="5.5703125" style="232" customWidth="1"/>
    <col min="2309" max="2309" width="8.5703125" style="232" customWidth="1"/>
    <col min="2310" max="2310" width="9.85546875" style="232" customWidth="1"/>
    <col min="2311" max="2311" width="13.85546875" style="232" customWidth="1"/>
    <col min="2312" max="2312" width="11.7109375" style="232" customWidth="1"/>
    <col min="2313" max="2313" width="11.5703125" style="232" customWidth="1"/>
    <col min="2314" max="2314" width="11" style="232" customWidth="1"/>
    <col min="2315" max="2315" width="10.42578125" style="232" customWidth="1"/>
    <col min="2316" max="2316" width="75.42578125" style="232" customWidth="1"/>
    <col min="2317" max="2317" width="45.28515625" style="232" customWidth="1"/>
    <col min="2318" max="2560" width="9.140625" style="232"/>
    <col min="2561" max="2561" width="4.42578125" style="232" customWidth="1"/>
    <col min="2562" max="2562" width="11.5703125" style="232" customWidth="1"/>
    <col min="2563" max="2563" width="40.42578125" style="232" customWidth="1"/>
    <col min="2564" max="2564" width="5.5703125" style="232" customWidth="1"/>
    <col min="2565" max="2565" width="8.5703125" style="232" customWidth="1"/>
    <col min="2566" max="2566" width="9.85546875" style="232" customWidth="1"/>
    <col min="2567" max="2567" width="13.85546875" style="232" customWidth="1"/>
    <col min="2568" max="2568" width="11.7109375" style="232" customWidth="1"/>
    <col min="2569" max="2569" width="11.5703125" style="232" customWidth="1"/>
    <col min="2570" max="2570" width="11" style="232" customWidth="1"/>
    <col min="2571" max="2571" width="10.42578125" style="232" customWidth="1"/>
    <col min="2572" max="2572" width="75.42578125" style="232" customWidth="1"/>
    <col min="2573" max="2573" width="45.28515625" style="232" customWidth="1"/>
    <col min="2574" max="2816" width="9.140625" style="232"/>
    <col min="2817" max="2817" width="4.42578125" style="232" customWidth="1"/>
    <col min="2818" max="2818" width="11.5703125" style="232" customWidth="1"/>
    <col min="2819" max="2819" width="40.42578125" style="232" customWidth="1"/>
    <col min="2820" max="2820" width="5.5703125" style="232" customWidth="1"/>
    <col min="2821" max="2821" width="8.5703125" style="232" customWidth="1"/>
    <col min="2822" max="2822" width="9.85546875" style="232" customWidth="1"/>
    <col min="2823" max="2823" width="13.85546875" style="232" customWidth="1"/>
    <col min="2824" max="2824" width="11.7109375" style="232" customWidth="1"/>
    <col min="2825" max="2825" width="11.5703125" style="232" customWidth="1"/>
    <col min="2826" max="2826" width="11" style="232" customWidth="1"/>
    <col min="2827" max="2827" width="10.42578125" style="232" customWidth="1"/>
    <col min="2828" max="2828" width="75.42578125" style="232" customWidth="1"/>
    <col min="2829" max="2829" width="45.28515625" style="232" customWidth="1"/>
    <col min="2830" max="3072" width="9.140625" style="232"/>
    <col min="3073" max="3073" width="4.42578125" style="232" customWidth="1"/>
    <col min="3074" max="3074" width="11.5703125" style="232" customWidth="1"/>
    <col min="3075" max="3075" width="40.42578125" style="232" customWidth="1"/>
    <col min="3076" max="3076" width="5.5703125" style="232" customWidth="1"/>
    <col min="3077" max="3077" width="8.5703125" style="232" customWidth="1"/>
    <col min="3078" max="3078" width="9.85546875" style="232" customWidth="1"/>
    <col min="3079" max="3079" width="13.85546875" style="232" customWidth="1"/>
    <col min="3080" max="3080" width="11.7109375" style="232" customWidth="1"/>
    <col min="3081" max="3081" width="11.5703125" style="232" customWidth="1"/>
    <col min="3082" max="3082" width="11" style="232" customWidth="1"/>
    <col min="3083" max="3083" width="10.42578125" style="232" customWidth="1"/>
    <col min="3084" max="3084" width="75.42578125" style="232" customWidth="1"/>
    <col min="3085" max="3085" width="45.28515625" style="232" customWidth="1"/>
    <col min="3086" max="3328" width="9.140625" style="232"/>
    <col min="3329" max="3329" width="4.42578125" style="232" customWidth="1"/>
    <col min="3330" max="3330" width="11.5703125" style="232" customWidth="1"/>
    <col min="3331" max="3331" width="40.42578125" style="232" customWidth="1"/>
    <col min="3332" max="3332" width="5.5703125" style="232" customWidth="1"/>
    <col min="3333" max="3333" width="8.5703125" style="232" customWidth="1"/>
    <col min="3334" max="3334" width="9.85546875" style="232" customWidth="1"/>
    <col min="3335" max="3335" width="13.85546875" style="232" customWidth="1"/>
    <col min="3336" max="3336" width="11.7109375" style="232" customWidth="1"/>
    <col min="3337" max="3337" width="11.5703125" style="232" customWidth="1"/>
    <col min="3338" max="3338" width="11" style="232" customWidth="1"/>
    <col min="3339" max="3339" width="10.42578125" style="232" customWidth="1"/>
    <col min="3340" max="3340" width="75.42578125" style="232" customWidth="1"/>
    <col min="3341" max="3341" width="45.28515625" style="232" customWidth="1"/>
    <col min="3342" max="3584" width="9.140625" style="232"/>
    <col min="3585" max="3585" width="4.42578125" style="232" customWidth="1"/>
    <col min="3586" max="3586" width="11.5703125" style="232" customWidth="1"/>
    <col min="3587" max="3587" width="40.42578125" style="232" customWidth="1"/>
    <col min="3588" max="3588" width="5.5703125" style="232" customWidth="1"/>
    <col min="3589" max="3589" width="8.5703125" style="232" customWidth="1"/>
    <col min="3590" max="3590" width="9.85546875" style="232" customWidth="1"/>
    <col min="3591" max="3591" width="13.85546875" style="232" customWidth="1"/>
    <col min="3592" max="3592" width="11.7109375" style="232" customWidth="1"/>
    <col min="3593" max="3593" width="11.5703125" style="232" customWidth="1"/>
    <col min="3594" max="3594" width="11" style="232" customWidth="1"/>
    <col min="3595" max="3595" width="10.42578125" style="232" customWidth="1"/>
    <col min="3596" max="3596" width="75.42578125" style="232" customWidth="1"/>
    <col min="3597" max="3597" width="45.28515625" style="232" customWidth="1"/>
    <col min="3598" max="3840" width="9.140625" style="232"/>
    <col min="3841" max="3841" width="4.42578125" style="232" customWidth="1"/>
    <col min="3842" max="3842" width="11.5703125" style="232" customWidth="1"/>
    <col min="3843" max="3843" width="40.42578125" style="232" customWidth="1"/>
    <col min="3844" max="3844" width="5.5703125" style="232" customWidth="1"/>
    <col min="3845" max="3845" width="8.5703125" style="232" customWidth="1"/>
    <col min="3846" max="3846" width="9.85546875" style="232" customWidth="1"/>
    <col min="3847" max="3847" width="13.85546875" style="232" customWidth="1"/>
    <col min="3848" max="3848" width="11.7109375" style="232" customWidth="1"/>
    <col min="3849" max="3849" width="11.5703125" style="232" customWidth="1"/>
    <col min="3850" max="3850" width="11" style="232" customWidth="1"/>
    <col min="3851" max="3851" width="10.42578125" style="232" customWidth="1"/>
    <col min="3852" max="3852" width="75.42578125" style="232" customWidth="1"/>
    <col min="3853" max="3853" width="45.28515625" style="232" customWidth="1"/>
    <col min="3854" max="4096" width="9.140625" style="232"/>
    <col min="4097" max="4097" width="4.42578125" style="232" customWidth="1"/>
    <col min="4098" max="4098" width="11.5703125" style="232" customWidth="1"/>
    <col min="4099" max="4099" width="40.42578125" style="232" customWidth="1"/>
    <col min="4100" max="4100" width="5.5703125" style="232" customWidth="1"/>
    <col min="4101" max="4101" width="8.5703125" style="232" customWidth="1"/>
    <col min="4102" max="4102" width="9.85546875" style="232" customWidth="1"/>
    <col min="4103" max="4103" width="13.85546875" style="232" customWidth="1"/>
    <col min="4104" max="4104" width="11.7109375" style="232" customWidth="1"/>
    <col min="4105" max="4105" width="11.5703125" style="232" customWidth="1"/>
    <col min="4106" max="4106" width="11" style="232" customWidth="1"/>
    <col min="4107" max="4107" width="10.42578125" style="232" customWidth="1"/>
    <col min="4108" max="4108" width="75.42578125" style="232" customWidth="1"/>
    <col min="4109" max="4109" width="45.28515625" style="232" customWidth="1"/>
    <col min="4110" max="4352" width="9.140625" style="232"/>
    <col min="4353" max="4353" width="4.42578125" style="232" customWidth="1"/>
    <col min="4354" max="4354" width="11.5703125" style="232" customWidth="1"/>
    <col min="4355" max="4355" width="40.42578125" style="232" customWidth="1"/>
    <col min="4356" max="4356" width="5.5703125" style="232" customWidth="1"/>
    <col min="4357" max="4357" width="8.5703125" style="232" customWidth="1"/>
    <col min="4358" max="4358" width="9.85546875" style="232" customWidth="1"/>
    <col min="4359" max="4359" width="13.85546875" style="232" customWidth="1"/>
    <col min="4360" max="4360" width="11.7109375" style="232" customWidth="1"/>
    <col min="4361" max="4361" width="11.5703125" style="232" customWidth="1"/>
    <col min="4362" max="4362" width="11" style="232" customWidth="1"/>
    <col min="4363" max="4363" width="10.42578125" style="232" customWidth="1"/>
    <col min="4364" max="4364" width="75.42578125" style="232" customWidth="1"/>
    <col min="4365" max="4365" width="45.28515625" style="232" customWidth="1"/>
    <col min="4366" max="4608" width="9.140625" style="232"/>
    <col min="4609" max="4609" width="4.42578125" style="232" customWidth="1"/>
    <col min="4610" max="4610" width="11.5703125" style="232" customWidth="1"/>
    <col min="4611" max="4611" width="40.42578125" style="232" customWidth="1"/>
    <col min="4612" max="4612" width="5.5703125" style="232" customWidth="1"/>
    <col min="4613" max="4613" width="8.5703125" style="232" customWidth="1"/>
    <col min="4614" max="4614" width="9.85546875" style="232" customWidth="1"/>
    <col min="4615" max="4615" width="13.85546875" style="232" customWidth="1"/>
    <col min="4616" max="4616" width="11.7109375" style="232" customWidth="1"/>
    <col min="4617" max="4617" width="11.5703125" style="232" customWidth="1"/>
    <col min="4618" max="4618" width="11" style="232" customWidth="1"/>
    <col min="4619" max="4619" width="10.42578125" style="232" customWidth="1"/>
    <col min="4620" max="4620" width="75.42578125" style="232" customWidth="1"/>
    <col min="4621" max="4621" width="45.28515625" style="232" customWidth="1"/>
    <col min="4622" max="4864" width="9.140625" style="232"/>
    <col min="4865" max="4865" width="4.42578125" style="232" customWidth="1"/>
    <col min="4866" max="4866" width="11.5703125" style="232" customWidth="1"/>
    <col min="4867" max="4867" width="40.42578125" style="232" customWidth="1"/>
    <col min="4868" max="4868" width="5.5703125" style="232" customWidth="1"/>
    <col min="4869" max="4869" width="8.5703125" style="232" customWidth="1"/>
    <col min="4870" max="4870" width="9.85546875" style="232" customWidth="1"/>
    <col min="4871" max="4871" width="13.85546875" style="232" customWidth="1"/>
    <col min="4872" max="4872" width="11.7109375" style="232" customWidth="1"/>
    <col min="4873" max="4873" width="11.5703125" style="232" customWidth="1"/>
    <col min="4874" max="4874" width="11" style="232" customWidth="1"/>
    <col min="4875" max="4875" width="10.42578125" style="232" customWidth="1"/>
    <col min="4876" max="4876" width="75.42578125" style="232" customWidth="1"/>
    <col min="4877" max="4877" width="45.28515625" style="232" customWidth="1"/>
    <col min="4878" max="5120" width="9.140625" style="232"/>
    <col min="5121" max="5121" width="4.42578125" style="232" customWidth="1"/>
    <col min="5122" max="5122" width="11.5703125" style="232" customWidth="1"/>
    <col min="5123" max="5123" width="40.42578125" style="232" customWidth="1"/>
    <col min="5124" max="5124" width="5.5703125" style="232" customWidth="1"/>
    <col min="5125" max="5125" width="8.5703125" style="232" customWidth="1"/>
    <col min="5126" max="5126" width="9.85546875" style="232" customWidth="1"/>
    <col min="5127" max="5127" width="13.85546875" style="232" customWidth="1"/>
    <col min="5128" max="5128" width="11.7109375" style="232" customWidth="1"/>
    <col min="5129" max="5129" width="11.5703125" style="232" customWidth="1"/>
    <col min="5130" max="5130" width="11" style="232" customWidth="1"/>
    <col min="5131" max="5131" width="10.42578125" style="232" customWidth="1"/>
    <col min="5132" max="5132" width="75.42578125" style="232" customWidth="1"/>
    <col min="5133" max="5133" width="45.28515625" style="232" customWidth="1"/>
    <col min="5134" max="5376" width="9.140625" style="232"/>
    <col min="5377" max="5377" width="4.42578125" style="232" customWidth="1"/>
    <col min="5378" max="5378" width="11.5703125" style="232" customWidth="1"/>
    <col min="5379" max="5379" width="40.42578125" style="232" customWidth="1"/>
    <col min="5380" max="5380" width="5.5703125" style="232" customWidth="1"/>
    <col min="5381" max="5381" width="8.5703125" style="232" customWidth="1"/>
    <col min="5382" max="5382" width="9.85546875" style="232" customWidth="1"/>
    <col min="5383" max="5383" width="13.85546875" style="232" customWidth="1"/>
    <col min="5384" max="5384" width="11.7109375" style="232" customWidth="1"/>
    <col min="5385" max="5385" width="11.5703125" style="232" customWidth="1"/>
    <col min="5386" max="5386" width="11" style="232" customWidth="1"/>
    <col min="5387" max="5387" width="10.42578125" style="232" customWidth="1"/>
    <col min="5388" max="5388" width="75.42578125" style="232" customWidth="1"/>
    <col min="5389" max="5389" width="45.28515625" style="232" customWidth="1"/>
    <col min="5390" max="5632" width="9.140625" style="232"/>
    <col min="5633" max="5633" width="4.42578125" style="232" customWidth="1"/>
    <col min="5634" max="5634" width="11.5703125" style="232" customWidth="1"/>
    <col min="5635" max="5635" width="40.42578125" style="232" customWidth="1"/>
    <col min="5636" max="5636" width="5.5703125" style="232" customWidth="1"/>
    <col min="5637" max="5637" width="8.5703125" style="232" customWidth="1"/>
    <col min="5638" max="5638" width="9.85546875" style="232" customWidth="1"/>
    <col min="5639" max="5639" width="13.85546875" style="232" customWidth="1"/>
    <col min="5640" max="5640" width="11.7109375" style="232" customWidth="1"/>
    <col min="5641" max="5641" width="11.5703125" style="232" customWidth="1"/>
    <col min="5642" max="5642" width="11" style="232" customWidth="1"/>
    <col min="5643" max="5643" width="10.42578125" style="232" customWidth="1"/>
    <col min="5644" max="5644" width="75.42578125" style="232" customWidth="1"/>
    <col min="5645" max="5645" width="45.28515625" style="232" customWidth="1"/>
    <col min="5646" max="5888" width="9.140625" style="232"/>
    <col min="5889" max="5889" width="4.42578125" style="232" customWidth="1"/>
    <col min="5890" max="5890" width="11.5703125" style="232" customWidth="1"/>
    <col min="5891" max="5891" width="40.42578125" style="232" customWidth="1"/>
    <col min="5892" max="5892" width="5.5703125" style="232" customWidth="1"/>
    <col min="5893" max="5893" width="8.5703125" style="232" customWidth="1"/>
    <col min="5894" max="5894" width="9.85546875" style="232" customWidth="1"/>
    <col min="5895" max="5895" width="13.85546875" style="232" customWidth="1"/>
    <col min="5896" max="5896" width="11.7109375" style="232" customWidth="1"/>
    <col min="5897" max="5897" width="11.5703125" style="232" customWidth="1"/>
    <col min="5898" max="5898" width="11" style="232" customWidth="1"/>
    <col min="5899" max="5899" width="10.42578125" style="232" customWidth="1"/>
    <col min="5900" max="5900" width="75.42578125" style="232" customWidth="1"/>
    <col min="5901" max="5901" width="45.28515625" style="232" customWidth="1"/>
    <col min="5902" max="6144" width="9.140625" style="232"/>
    <col min="6145" max="6145" width="4.42578125" style="232" customWidth="1"/>
    <col min="6146" max="6146" width="11.5703125" style="232" customWidth="1"/>
    <col min="6147" max="6147" width="40.42578125" style="232" customWidth="1"/>
    <col min="6148" max="6148" width="5.5703125" style="232" customWidth="1"/>
    <col min="6149" max="6149" width="8.5703125" style="232" customWidth="1"/>
    <col min="6150" max="6150" width="9.85546875" style="232" customWidth="1"/>
    <col min="6151" max="6151" width="13.85546875" style="232" customWidth="1"/>
    <col min="6152" max="6152" width="11.7109375" style="232" customWidth="1"/>
    <col min="6153" max="6153" width="11.5703125" style="232" customWidth="1"/>
    <col min="6154" max="6154" width="11" style="232" customWidth="1"/>
    <col min="6155" max="6155" width="10.42578125" style="232" customWidth="1"/>
    <col min="6156" max="6156" width="75.42578125" style="232" customWidth="1"/>
    <col min="6157" max="6157" width="45.28515625" style="232" customWidth="1"/>
    <col min="6158" max="6400" width="9.140625" style="232"/>
    <col min="6401" max="6401" width="4.42578125" style="232" customWidth="1"/>
    <col min="6402" max="6402" width="11.5703125" style="232" customWidth="1"/>
    <col min="6403" max="6403" width="40.42578125" style="232" customWidth="1"/>
    <col min="6404" max="6404" width="5.5703125" style="232" customWidth="1"/>
    <col min="6405" max="6405" width="8.5703125" style="232" customWidth="1"/>
    <col min="6406" max="6406" width="9.85546875" style="232" customWidth="1"/>
    <col min="6407" max="6407" width="13.85546875" style="232" customWidth="1"/>
    <col min="6408" max="6408" width="11.7109375" style="232" customWidth="1"/>
    <col min="6409" max="6409" width="11.5703125" style="232" customWidth="1"/>
    <col min="6410" max="6410" width="11" style="232" customWidth="1"/>
    <col min="6411" max="6411" width="10.42578125" style="232" customWidth="1"/>
    <col min="6412" max="6412" width="75.42578125" style="232" customWidth="1"/>
    <col min="6413" max="6413" width="45.28515625" style="232" customWidth="1"/>
    <col min="6414" max="6656" width="9.140625" style="232"/>
    <col min="6657" max="6657" width="4.42578125" style="232" customWidth="1"/>
    <col min="6658" max="6658" width="11.5703125" style="232" customWidth="1"/>
    <col min="6659" max="6659" width="40.42578125" style="232" customWidth="1"/>
    <col min="6660" max="6660" width="5.5703125" style="232" customWidth="1"/>
    <col min="6661" max="6661" width="8.5703125" style="232" customWidth="1"/>
    <col min="6662" max="6662" width="9.85546875" style="232" customWidth="1"/>
    <col min="6663" max="6663" width="13.85546875" style="232" customWidth="1"/>
    <col min="6664" max="6664" width="11.7109375" style="232" customWidth="1"/>
    <col min="6665" max="6665" width="11.5703125" style="232" customWidth="1"/>
    <col min="6666" max="6666" width="11" style="232" customWidth="1"/>
    <col min="6667" max="6667" width="10.42578125" style="232" customWidth="1"/>
    <col min="6668" max="6668" width="75.42578125" style="232" customWidth="1"/>
    <col min="6669" max="6669" width="45.28515625" style="232" customWidth="1"/>
    <col min="6670" max="6912" width="9.140625" style="232"/>
    <col min="6913" max="6913" width="4.42578125" style="232" customWidth="1"/>
    <col min="6914" max="6914" width="11.5703125" style="232" customWidth="1"/>
    <col min="6915" max="6915" width="40.42578125" style="232" customWidth="1"/>
    <col min="6916" max="6916" width="5.5703125" style="232" customWidth="1"/>
    <col min="6917" max="6917" width="8.5703125" style="232" customWidth="1"/>
    <col min="6918" max="6918" width="9.85546875" style="232" customWidth="1"/>
    <col min="6919" max="6919" width="13.85546875" style="232" customWidth="1"/>
    <col min="6920" max="6920" width="11.7109375" style="232" customWidth="1"/>
    <col min="6921" max="6921" width="11.5703125" style="232" customWidth="1"/>
    <col min="6922" max="6922" width="11" style="232" customWidth="1"/>
    <col min="6923" max="6923" width="10.42578125" style="232" customWidth="1"/>
    <col min="6924" max="6924" width="75.42578125" style="232" customWidth="1"/>
    <col min="6925" max="6925" width="45.28515625" style="232" customWidth="1"/>
    <col min="6926" max="7168" width="9.140625" style="232"/>
    <col min="7169" max="7169" width="4.42578125" style="232" customWidth="1"/>
    <col min="7170" max="7170" width="11.5703125" style="232" customWidth="1"/>
    <col min="7171" max="7171" width="40.42578125" style="232" customWidth="1"/>
    <col min="7172" max="7172" width="5.5703125" style="232" customWidth="1"/>
    <col min="7173" max="7173" width="8.5703125" style="232" customWidth="1"/>
    <col min="7174" max="7174" width="9.85546875" style="232" customWidth="1"/>
    <col min="7175" max="7175" width="13.85546875" style="232" customWidth="1"/>
    <col min="7176" max="7176" width="11.7109375" style="232" customWidth="1"/>
    <col min="7177" max="7177" width="11.5703125" style="232" customWidth="1"/>
    <col min="7178" max="7178" width="11" style="232" customWidth="1"/>
    <col min="7179" max="7179" width="10.42578125" style="232" customWidth="1"/>
    <col min="7180" max="7180" width="75.42578125" style="232" customWidth="1"/>
    <col min="7181" max="7181" width="45.28515625" style="232" customWidth="1"/>
    <col min="7182" max="7424" width="9.140625" style="232"/>
    <col min="7425" max="7425" width="4.42578125" style="232" customWidth="1"/>
    <col min="7426" max="7426" width="11.5703125" style="232" customWidth="1"/>
    <col min="7427" max="7427" width="40.42578125" style="232" customWidth="1"/>
    <col min="7428" max="7428" width="5.5703125" style="232" customWidth="1"/>
    <col min="7429" max="7429" width="8.5703125" style="232" customWidth="1"/>
    <col min="7430" max="7430" width="9.85546875" style="232" customWidth="1"/>
    <col min="7431" max="7431" width="13.85546875" style="232" customWidth="1"/>
    <col min="7432" max="7432" width="11.7109375" style="232" customWidth="1"/>
    <col min="7433" max="7433" width="11.5703125" style="232" customWidth="1"/>
    <col min="7434" max="7434" width="11" style="232" customWidth="1"/>
    <col min="7435" max="7435" width="10.42578125" style="232" customWidth="1"/>
    <col min="7436" max="7436" width="75.42578125" style="232" customWidth="1"/>
    <col min="7437" max="7437" width="45.28515625" style="232" customWidth="1"/>
    <col min="7438" max="7680" width="9.140625" style="232"/>
    <col min="7681" max="7681" width="4.42578125" style="232" customWidth="1"/>
    <col min="7682" max="7682" width="11.5703125" style="232" customWidth="1"/>
    <col min="7683" max="7683" width="40.42578125" style="232" customWidth="1"/>
    <col min="7684" max="7684" width="5.5703125" style="232" customWidth="1"/>
    <col min="7685" max="7685" width="8.5703125" style="232" customWidth="1"/>
    <col min="7686" max="7686" width="9.85546875" style="232" customWidth="1"/>
    <col min="7687" max="7687" width="13.85546875" style="232" customWidth="1"/>
    <col min="7688" max="7688" width="11.7109375" style="232" customWidth="1"/>
    <col min="7689" max="7689" width="11.5703125" style="232" customWidth="1"/>
    <col min="7690" max="7690" width="11" style="232" customWidth="1"/>
    <col min="7691" max="7691" width="10.42578125" style="232" customWidth="1"/>
    <col min="7692" max="7692" width="75.42578125" style="232" customWidth="1"/>
    <col min="7693" max="7693" width="45.28515625" style="232" customWidth="1"/>
    <col min="7694" max="7936" width="9.140625" style="232"/>
    <col min="7937" max="7937" width="4.42578125" style="232" customWidth="1"/>
    <col min="7938" max="7938" width="11.5703125" style="232" customWidth="1"/>
    <col min="7939" max="7939" width="40.42578125" style="232" customWidth="1"/>
    <col min="7940" max="7940" width="5.5703125" style="232" customWidth="1"/>
    <col min="7941" max="7941" width="8.5703125" style="232" customWidth="1"/>
    <col min="7942" max="7942" width="9.85546875" style="232" customWidth="1"/>
    <col min="7943" max="7943" width="13.85546875" style="232" customWidth="1"/>
    <col min="7944" max="7944" width="11.7109375" style="232" customWidth="1"/>
    <col min="7945" max="7945" width="11.5703125" style="232" customWidth="1"/>
    <col min="7946" max="7946" width="11" style="232" customWidth="1"/>
    <col min="7947" max="7947" width="10.42578125" style="232" customWidth="1"/>
    <col min="7948" max="7948" width="75.42578125" style="232" customWidth="1"/>
    <col min="7949" max="7949" width="45.28515625" style="232" customWidth="1"/>
    <col min="7950" max="8192" width="9.140625" style="232"/>
    <col min="8193" max="8193" width="4.42578125" style="232" customWidth="1"/>
    <col min="8194" max="8194" width="11.5703125" style="232" customWidth="1"/>
    <col min="8195" max="8195" width="40.42578125" style="232" customWidth="1"/>
    <col min="8196" max="8196" width="5.5703125" style="232" customWidth="1"/>
    <col min="8197" max="8197" width="8.5703125" style="232" customWidth="1"/>
    <col min="8198" max="8198" width="9.85546875" style="232" customWidth="1"/>
    <col min="8199" max="8199" width="13.85546875" style="232" customWidth="1"/>
    <col min="8200" max="8200" width="11.7109375" style="232" customWidth="1"/>
    <col min="8201" max="8201" width="11.5703125" style="232" customWidth="1"/>
    <col min="8202" max="8202" width="11" style="232" customWidth="1"/>
    <col min="8203" max="8203" width="10.42578125" style="232" customWidth="1"/>
    <col min="8204" max="8204" width="75.42578125" style="232" customWidth="1"/>
    <col min="8205" max="8205" width="45.28515625" style="232" customWidth="1"/>
    <col min="8206" max="8448" width="9.140625" style="232"/>
    <col min="8449" max="8449" width="4.42578125" style="232" customWidth="1"/>
    <col min="8450" max="8450" width="11.5703125" style="232" customWidth="1"/>
    <col min="8451" max="8451" width="40.42578125" style="232" customWidth="1"/>
    <col min="8452" max="8452" width="5.5703125" style="232" customWidth="1"/>
    <col min="8453" max="8453" width="8.5703125" style="232" customWidth="1"/>
    <col min="8454" max="8454" width="9.85546875" style="232" customWidth="1"/>
    <col min="8455" max="8455" width="13.85546875" style="232" customWidth="1"/>
    <col min="8456" max="8456" width="11.7109375" style="232" customWidth="1"/>
    <col min="8457" max="8457" width="11.5703125" style="232" customWidth="1"/>
    <col min="8458" max="8458" width="11" style="232" customWidth="1"/>
    <col min="8459" max="8459" width="10.42578125" style="232" customWidth="1"/>
    <col min="8460" max="8460" width="75.42578125" style="232" customWidth="1"/>
    <col min="8461" max="8461" width="45.28515625" style="232" customWidth="1"/>
    <col min="8462" max="8704" width="9.140625" style="232"/>
    <col min="8705" max="8705" width="4.42578125" style="232" customWidth="1"/>
    <col min="8706" max="8706" width="11.5703125" style="232" customWidth="1"/>
    <col min="8707" max="8707" width="40.42578125" style="232" customWidth="1"/>
    <col min="8708" max="8708" width="5.5703125" style="232" customWidth="1"/>
    <col min="8709" max="8709" width="8.5703125" style="232" customWidth="1"/>
    <col min="8710" max="8710" width="9.85546875" style="232" customWidth="1"/>
    <col min="8711" max="8711" width="13.85546875" style="232" customWidth="1"/>
    <col min="8712" max="8712" width="11.7109375" style="232" customWidth="1"/>
    <col min="8713" max="8713" width="11.5703125" style="232" customWidth="1"/>
    <col min="8714" max="8714" width="11" style="232" customWidth="1"/>
    <col min="8715" max="8715" width="10.42578125" style="232" customWidth="1"/>
    <col min="8716" max="8716" width="75.42578125" style="232" customWidth="1"/>
    <col min="8717" max="8717" width="45.28515625" style="232" customWidth="1"/>
    <col min="8718" max="8960" width="9.140625" style="232"/>
    <col min="8961" max="8961" width="4.42578125" style="232" customWidth="1"/>
    <col min="8962" max="8962" width="11.5703125" style="232" customWidth="1"/>
    <col min="8963" max="8963" width="40.42578125" style="232" customWidth="1"/>
    <col min="8964" max="8964" width="5.5703125" style="232" customWidth="1"/>
    <col min="8965" max="8965" width="8.5703125" style="232" customWidth="1"/>
    <col min="8966" max="8966" width="9.85546875" style="232" customWidth="1"/>
    <col min="8967" max="8967" width="13.85546875" style="232" customWidth="1"/>
    <col min="8968" max="8968" width="11.7109375" style="232" customWidth="1"/>
    <col min="8969" max="8969" width="11.5703125" style="232" customWidth="1"/>
    <col min="8970" max="8970" width="11" style="232" customWidth="1"/>
    <col min="8971" max="8971" width="10.42578125" style="232" customWidth="1"/>
    <col min="8972" max="8972" width="75.42578125" style="232" customWidth="1"/>
    <col min="8973" max="8973" width="45.28515625" style="232" customWidth="1"/>
    <col min="8974" max="9216" width="9.140625" style="232"/>
    <col min="9217" max="9217" width="4.42578125" style="232" customWidth="1"/>
    <col min="9218" max="9218" width="11.5703125" style="232" customWidth="1"/>
    <col min="9219" max="9219" width="40.42578125" style="232" customWidth="1"/>
    <col min="9220" max="9220" width="5.5703125" style="232" customWidth="1"/>
    <col min="9221" max="9221" width="8.5703125" style="232" customWidth="1"/>
    <col min="9222" max="9222" width="9.85546875" style="232" customWidth="1"/>
    <col min="9223" max="9223" width="13.85546875" style="232" customWidth="1"/>
    <col min="9224" max="9224" width="11.7109375" style="232" customWidth="1"/>
    <col min="9225" max="9225" width="11.5703125" style="232" customWidth="1"/>
    <col min="9226" max="9226" width="11" style="232" customWidth="1"/>
    <col min="9227" max="9227" width="10.42578125" style="232" customWidth="1"/>
    <col min="9228" max="9228" width="75.42578125" style="232" customWidth="1"/>
    <col min="9229" max="9229" width="45.28515625" style="232" customWidth="1"/>
    <col min="9230" max="9472" width="9.140625" style="232"/>
    <col min="9473" max="9473" width="4.42578125" style="232" customWidth="1"/>
    <col min="9474" max="9474" width="11.5703125" style="232" customWidth="1"/>
    <col min="9475" max="9475" width="40.42578125" style="232" customWidth="1"/>
    <col min="9476" max="9476" width="5.5703125" style="232" customWidth="1"/>
    <col min="9477" max="9477" width="8.5703125" style="232" customWidth="1"/>
    <col min="9478" max="9478" width="9.85546875" style="232" customWidth="1"/>
    <col min="9479" max="9479" width="13.85546875" style="232" customWidth="1"/>
    <col min="9480" max="9480" width="11.7109375" style="232" customWidth="1"/>
    <col min="9481" max="9481" width="11.5703125" style="232" customWidth="1"/>
    <col min="9482" max="9482" width="11" style="232" customWidth="1"/>
    <col min="9483" max="9483" width="10.42578125" style="232" customWidth="1"/>
    <col min="9484" max="9484" width="75.42578125" style="232" customWidth="1"/>
    <col min="9485" max="9485" width="45.28515625" style="232" customWidth="1"/>
    <col min="9486" max="9728" width="9.140625" style="232"/>
    <col min="9729" max="9729" width="4.42578125" style="232" customWidth="1"/>
    <col min="9730" max="9730" width="11.5703125" style="232" customWidth="1"/>
    <col min="9731" max="9731" width="40.42578125" style="232" customWidth="1"/>
    <col min="9732" max="9732" width="5.5703125" style="232" customWidth="1"/>
    <col min="9733" max="9733" width="8.5703125" style="232" customWidth="1"/>
    <col min="9734" max="9734" width="9.85546875" style="232" customWidth="1"/>
    <col min="9735" max="9735" width="13.85546875" style="232" customWidth="1"/>
    <col min="9736" max="9736" width="11.7109375" style="232" customWidth="1"/>
    <col min="9737" max="9737" width="11.5703125" style="232" customWidth="1"/>
    <col min="9738" max="9738" width="11" style="232" customWidth="1"/>
    <col min="9739" max="9739" width="10.42578125" style="232" customWidth="1"/>
    <col min="9740" max="9740" width="75.42578125" style="232" customWidth="1"/>
    <col min="9741" max="9741" width="45.28515625" style="232" customWidth="1"/>
    <col min="9742" max="9984" width="9.140625" style="232"/>
    <col min="9985" max="9985" width="4.42578125" style="232" customWidth="1"/>
    <col min="9986" max="9986" width="11.5703125" style="232" customWidth="1"/>
    <col min="9987" max="9987" width="40.42578125" style="232" customWidth="1"/>
    <col min="9988" max="9988" width="5.5703125" style="232" customWidth="1"/>
    <col min="9989" max="9989" width="8.5703125" style="232" customWidth="1"/>
    <col min="9990" max="9990" width="9.85546875" style="232" customWidth="1"/>
    <col min="9991" max="9991" width="13.85546875" style="232" customWidth="1"/>
    <col min="9992" max="9992" width="11.7109375" style="232" customWidth="1"/>
    <col min="9993" max="9993" width="11.5703125" style="232" customWidth="1"/>
    <col min="9994" max="9994" width="11" style="232" customWidth="1"/>
    <col min="9995" max="9995" width="10.42578125" style="232" customWidth="1"/>
    <col min="9996" max="9996" width="75.42578125" style="232" customWidth="1"/>
    <col min="9997" max="9997" width="45.28515625" style="232" customWidth="1"/>
    <col min="9998" max="10240" width="9.140625" style="232"/>
    <col min="10241" max="10241" width="4.42578125" style="232" customWidth="1"/>
    <col min="10242" max="10242" width="11.5703125" style="232" customWidth="1"/>
    <col min="10243" max="10243" width="40.42578125" style="232" customWidth="1"/>
    <col min="10244" max="10244" width="5.5703125" style="232" customWidth="1"/>
    <col min="10245" max="10245" width="8.5703125" style="232" customWidth="1"/>
    <col min="10246" max="10246" width="9.85546875" style="232" customWidth="1"/>
    <col min="10247" max="10247" width="13.85546875" style="232" customWidth="1"/>
    <col min="10248" max="10248" width="11.7109375" style="232" customWidth="1"/>
    <col min="10249" max="10249" width="11.5703125" style="232" customWidth="1"/>
    <col min="10250" max="10250" width="11" style="232" customWidth="1"/>
    <col min="10251" max="10251" width="10.42578125" style="232" customWidth="1"/>
    <col min="10252" max="10252" width="75.42578125" style="232" customWidth="1"/>
    <col min="10253" max="10253" width="45.28515625" style="232" customWidth="1"/>
    <col min="10254" max="10496" width="9.140625" style="232"/>
    <col min="10497" max="10497" width="4.42578125" style="232" customWidth="1"/>
    <col min="10498" max="10498" width="11.5703125" style="232" customWidth="1"/>
    <col min="10499" max="10499" width="40.42578125" style="232" customWidth="1"/>
    <col min="10500" max="10500" width="5.5703125" style="232" customWidth="1"/>
    <col min="10501" max="10501" width="8.5703125" style="232" customWidth="1"/>
    <col min="10502" max="10502" width="9.85546875" style="232" customWidth="1"/>
    <col min="10503" max="10503" width="13.85546875" style="232" customWidth="1"/>
    <col min="10504" max="10504" width="11.7109375" style="232" customWidth="1"/>
    <col min="10505" max="10505" width="11.5703125" style="232" customWidth="1"/>
    <col min="10506" max="10506" width="11" style="232" customWidth="1"/>
    <col min="10507" max="10507" width="10.42578125" style="232" customWidth="1"/>
    <col min="10508" max="10508" width="75.42578125" style="232" customWidth="1"/>
    <col min="10509" max="10509" width="45.28515625" style="232" customWidth="1"/>
    <col min="10510" max="10752" width="9.140625" style="232"/>
    <col min="10753" max="10753" width="4.42578125" style="232" customWidth="1"/>
    <col min="10754" max="10754" width="11.5703125" style="232" customWidth="1"/>
    <col min="10755" max="10755" width="40.42578125" style="232" customWidth="1"/>
    <col min="10756" max="10756" width="5.5703125" style="232" customWidth="1"/>
    <col min="10757" max="10757" width="8.5703125" style="232" customWidth="1"/>
    <col min="10758" max="10758" width="9.85546875" style="232" customWidth="1"/>
    <col min="10759" max="10759" width="13.85546875" style="232" customWidth="1"/>
    <col min="10760" max="10760" width="11.7109375" style="232" customWidth="1"/>
    <col min="10761" max="10761" width="11.5703125" style="232" customWidth="1"/>
    <col min="10762" max="10762" width="11" style="232" customWidth="1"/>
    <col min="10763" max="10763" width="10.42578125" style="232" customWidth="1"/>
    <col min="10764" max="10764" width="75.42578125" style="232" customWidth="1"/>
    <col min="10765" max="10765" width="45.28515625" style="232" customWidth="1"/>
    <col min="10766" max="11008" width="9.140625" style="232"/>
    <col min="11009" max="11009" width="4.42578125" style="232" customWidth="1"/>
    <col min="11010" max="11010" width="11.5703125" style="232" customWidth="1"/>
    <col min="11011" max="11011" width="40.42578125" style="232" customWidth="1"/>
    <col min="11012" max="11012" width="5.5703125" style="232" customWidth="1"/>
    <col min="11013" max="11013" width="8.5703125" style="232" customWidth="1"/>
    <col min="11014" max="11014" width="9.85546875" style="232" customWidth="1"/>
    <col min="11015" max="11015" width="13.85546875" style="232" customWidth="1"/>
    <col min="11016" max="11016" width="11.7109375" style="232" customWidth="1"/>
    <col min="11017" max="11017" width="11.5703125" style="232" customWidth="1"/>
    <col min="11018" max="11018" width="11" style="232" customWidth="1"/>
    <col min="11019" max="11019" width="10.42578125" style="232" customWidth="1"/>
    <col min="11020" max="11020" width="75.42578125" style="232" customWidth="1"/>
    <col min="11021" max="11021" width="45.28515625" style="232" customWidth="1"/>
    <col min="11022" max="11264" width="9.140625" style="232"/>
    <col min="11265" max="11265" width="4.42578125" style="232" customWidth="1"/>
    <col min="11266" max="11266" width="11.5703125" style="232" customWidth="1"/>
    <col min="11267" max="11267" width="40.42578125" style="232" customWidth="1"/>
    <col min="11268" max="11268" width="5.5703125" style="232" customWidth="1"/>
    <col min="11269" max="11269" width="8.5703125" style="232" customWidth="1"/>
    <col min="11270" max="11270" width="9.85546875" style="232" customWidth="1"/>
    <col min="11271" max="11271" width="13.85546875" style="232" customWidth="1"/>
    <col min="11272" max="11272" width="11.7109375" style="232" customWidth="1"/>
    <col min="11273" max="11273" width="11.5703125" style="232" customWidth="1"/>
    <col min="11274" max="11274" width="11" style="232" customWidth="1"/>
    <col min="11275" max="11275" width="10.42578125" style="232" customWidth="1"/>
    <col min="11276" max="11276" width="75.42578125" style="232" customWidth="1"/>
    <col min="11277" max="11277" width="45.28515625" style="232" customWidth="1"/>
    <col min="11278" max="11520" width="9.140625" style="232"/>
    <col min="11521" max="11521" width="4.42578125" style="232" customWidth="1"/>
    <col min="11522" max="11522" width="11.5703125" style="232" customWidth="1"/>
    <col min="11523" max="11523" width="40.42578125" style="232" customWidth="1"/>
    <col min="11524" max="11524" width="5.5703125" style="232" customWidth="1"/>
    <col min="11525" max="11525" width="8.5703125" style="232" customWidth="1"/>
    <col min="11526" max="11526" width="9.85546875" style="232" customWidth="1"/>
    <col min="11527" max="11527" width="13.85546875" style="232" customWidth="1"/>
    <col min="11528" max="11528" width="11.7109375" style="232" customWidth="1"/>
    <col min="11529" max="11529" width="11.5703125" style="232" customWidth="1"/>
    <col min="11530" max="11530" width="11" style="232" customWidth="1"/>
    <col min="11531" max="11531" width="10.42578125" style="232" customWidth="1"/>
    <col min="11532" max="11532" width="75.42578125" style="232" customWidth="1"/>
    <col min="11533" max="11533" width="45.28515625" style="232" customWidth="1"/>
    <col min="11534" max="11776" width="9.140625" style="232"/>
    <col min="11777" max="11777" width="4.42578125" style="232" customWidth="1"/>
    <col min="11778" max="11778" width="11.5703125" style="232" customWidth="1"/>
    <col min="11779" max="11779" width="40.42578125" style="232" customWidth="1"/>
    <col min="11780" max="11780" width="5.5703125" style="232" customWidth="1"/>
    <col min="11781" max="11781" width="8.5703125" style="232" customWidth="1"/>
    <col min="11782" max="11782" width="9.85546875" style="232" customWidth="1"/>
    <col min="11783" max="11783" width="13.85546875" style="232" customWidth="1"/>
    <col min="11784" max="11784" width="11.7109375" style="232" customWidth="1"/>
    <col min="11785" max="11785" width="11.5703125" style="232" customWidth="1"/>
    <col min="11786" max="11786" width="11" style="232" customWidth="1"/>
    <col min="11787" max="11787" width="10.42578125" style="232" customWidth="1"/>
    <col min="11788" max="11788" width="75.42578125" style="232" customWidth="1"/>
    <col min="11789" max="11789" width="45.28515625" style="232" customWidth="1"/>
    <col min="11790" max="12032" width="9.140625" style="232"/>
    <col min="12033" max="12033" width="4.42578125" style="232" customWidth="1"/>
    <col min="12034" max="12034" width="11.5703125" style="232" customWidth="1"/>
    <col min="12035" max="12035" width="40.42578125" style="232" customWidth="1"/>
    <col min="12036" max="12036" width="5.5703125" style="232" customWidth="1"/>
    <col min="12037" max="12037" width="8.5703125" style="232" customWidth="1"/>
    <col min="12038" max="12038" width="9.85546875" style="232" customWidth="1"/>
    <col min="12039" max="12039" width="13.85546875" style="232" customWidth="1"/>
    <col min="12040" max="12040" width="11.7109375" style="232" customWidth="1"/>
    <col min="12041" max="12041" width="11.5703125" style="232" customWidth="1"/>
    <col min="12042" max="12042" width="11" style="232" customWidth="1"/>
    <col min="12043" max="12043" width="10.42578125" style="232" customWidth="1"/>
    <col min="12044" max="12044" width="75.42578125" style="232" customWidth="1"/>
    <col min="12045" max="12045" width="45.28515625" style="232" customWidth="1"/>
    <col min="12046" max="12288" width="9.140625" style="232"/>
    <col min="12289" max="12289" width="4.42578125" style="232" customWidth="1"/>
    <col min="12290" max="12290" width="11.5703125" style="232" customWidth="1"/>
    <col min="12291" max="12291" width="40.42578125" style="232" customWidth="1"/>
    <col min="12292" max="12292" width="5.5703125" style="232" customWidth="1"/>
    <col min="12293" max="12293" width="8.5703125" style="232" customWidth="1"/>
    <col min="12294" max="12294" width="9.85546875" style="232" customWidth="1"/>
    <col min="12295" max="12295" width="13.85546875" style="232" customWidth="1"/>
    <col min="12296" max="12296" width="11.7109375" style="232" customWidth="1"/>
    <col min="12297" max="12297" width="11.5703125" style="232" customWidth="1"/>
    <col min="12298" max="12298" width="11" style="232" customWidth="1"/>
    <col min="12299" max="12299" width="10.42578125" style="232" customWidth="1"/>
    <col min="12300" max="12300" width="75.42578125" style="232" customWidth="1"/>
    <col min="12301" max="12301" width="45.28515625" style="232" customWidth="1"/>
    <col min="12302" max="12544" width="9.140625" style="232"/>
    <col min="12545" max="12545" width="4.42578125" style="232" customWidth="1"/>
    <col min="12546" max="12546" width="11.5703125" style="232" customWidth="1"/>
    <col min="12547" max="12547" width="40.42578125" style="232" customWidth="1"/>
    <col min="12548" max="12548" width="5.5703125" style="232" customWidth="1"/>
    <col min="12549" max="12549" width="8.5703125" style="232" customWidth="1"/>
    <col min="12550" max="12550" width="9.85546875" style="232" customWidth="1"/>
    <col min="12551" max="12551" width="13.85546875" style="232" customWidth="1"/>
    <col min="12552" max="12552" width="11.7109375" style="232" customWidth="1"/>
    <col min="12553" max="12553" width="11.5703125" style="232" customWidth="1"/>
    <col min="12554" max="12554" width="11" style="232" customWidth="1"/>
    <col min="12555" max="12555" width="10.42578125" style="232" customWidth="1"/>
    <col min="12556" max="12556" width="75.42578125" style="232" customWidth="1"/>
    <col min="12557" max="12557" width="45.28515625" style="232" customWidth="1"/>
    <col min="12558" max="12800" width="9.140625" style="232"/>
    <col min="12801" max="12801" width="4.42578125" style="232" customWidth="1"/>
    <col min="12802" max="12802" width="11.5703125" style="232" customWidth="1"/>
    <col min="12803" max="12803" width="40.42578125" style="232" customWidth="1"/>
    <col min="12804" max="12804" width="5.5703125" style="232" customWidth="1"/>
    <col min="12805" max="12805" width="8.5703125" style="232" customWidth="1"/>
    <col min="12806" max="12806" width="9.85546875" style="232" customWidth="1"/>
    <col min="12807" max="12807" width="13.85546875" style="232" customWidth="1"/>
    <col min="12808" max="12808" width="11.7109375" style="232" customWidth="1"/>
    <col min="12809" max="12809" width="11.5703125" style="232" customWidth="1"/>
    <col min="12810" max="12810" width="11" style="232" customWidth="1"/>
    <col min="12811" max="12811" width="10.42578125" style="232" customWidth="1"/>
    <col min="12812" max="12812" width="75.42578125" style="232" customWidth="1"/>
    <col min="12813" max="12813" width="45.28515625" style="232" customWidth="1"/>
    <col min="12814" max="13056" width="9.140625" style="232"/>
    <col min="13057" max="13057" width="4.42578125" style="232" customWidth="1"/>
    <col min="13058" max="13058" width="11.5703125" style="232" customWidth="1"/>
    <col min="13059" max="13059" width="40.42578125" style="232" customWidth="1"/>
    <col min="13060" max="13060" width="5.5703125" style="232" customWidth="1"/>
    <col min="13061" max="13061" width="8.5703125" style="232" customWidth="1"/>
    <col min="13062" max="13062" width="9.85546875" style="232" customWidth="1"/>
    <col min="13063" max="13063" width="13.85546875" style="232" customWidth="1"/>
    <col min="13064" max="13064" width="11.7109375" style="232" customWidth="1"/>
    <col min="13065" max="13065" width="11.5703125" style="232" customWidth="1"/>
    <col min="13066" max="13066" width="11" style="232" customWidth="1"/>
    <col min="13067" max="13067" width="10.42578125" style="232" customWidth="1"/>
    <col min="13068" max="13068" width="75.42578125" style="232" customWidth="1"/>
    <col min="13069" max="13069" width="45.28515625" style="232" customWidth="1"/>
    <col min="13070" max="13312" width="9.140625" style="232"/>
    <col min="13313" max="13313" width="4.42578125" style="232" customWidth="1"/>
    <col min="13314" max="13314" width="11.5703125" style="232" customWidth="1"/>
    <col min="13315" max="13315" width="40.42578125" style="232" customWidth="1"/>
    <col min="13316" max="13316" width="5.5703125" style="232" customWidth="1"/>
    <col min="13317" max="13317" width="8.5703125" style="232" customWidth="1"/>
    <col min="13318" max="13318" width="9.85546875" style="232" customWidth="1"/>
    <col min="13319" max="13319" width="13.85546875" style="232" customWidth="1"/>
    <col min="13320" max="13320" width="11.7109375" style="232" customWidth="1"/>
    <col min="13321" max="13321" width="11.5703125" style="232" customWidth="1"/>
    <col min="13322" max="13322" width="11" style="232" customWidth="1"/>
    <col min="13323" max="13323" width="10.42578125" style="232" customWidth="1"/>
    <col min="13324" max="13324" width="75.42578125" style="232" customWidth="1"/>
    <col min="13325" max="13325" width="45.28515625" style="232" customWidth="1"/>
    <col min="13326" max="13568" width="9.140625" style="232"/>
    <col min="13569" max="13569" width="4.42578125" style="232" customWidth="1"/>
    <col min="13570" max="13570" width="11.5703125" style="232" customWidth="1"/>
    <col min="13571" max="13571" width="40.42578125" style="232" customWidth="1"/>
    <col min="13572" max="13572" width="5.5703125" style="232" customWidth="1"/>
    <col min="13573" max="13573" width="8.5703125" style="232" customWidth="1"/>
    <col min="13574" max="13574" width="9.85546875" style="232" customWidth="1"/>
    <col min="13575" max="13575" width="13.85546875" style="232" customWidth="1"/>
    <col min="13576" max="13576" width="11.7109375" style="232" customWidth="1"/>
    <col min="13577" max="13577" width="11.5703125" style="232" customWidth="1"/>
    <col min="13578" max="13578" width="11" style="232" customWidth="1"/>
    <col min="13579" max="13579" width="10.42578125" style="232" customWidth="1"/>
    <col min="13580" max="13580" width="75.42578125" style="232" customWidth="1"/>
    <col min="13581" max="13581" width="45.28515625" style="232" customWidth="1"/>
    <col min="13582" max="13824" width="9.140625" style="232"/>
    <col min="13825" max="13825" width="4.42578125" style="232" customWidth="1"/>
    <col min="13826" max="13826" width="11.5703125" style="232" customWidth="1"/>
    <col min="13827" max="13827" width="40.42578125" style="232" customWidth="1"/>
    <col min="13828" max="13828" width="5.5703125" style="232" customWidth="1"/>
    <col min="13829" max="13829" width="8.5703125" style="232" customWidth="1"/>
    <col min="13830" max="13830" width="9.85546875" style="232" customWidth="1"/>
    <col min="13831" max="13831" width="13.85546875" style="232" customWidth="1"/>
    <col min="13832" max="13832" width="11.7109375" style="232" customWidth="1"/>
    <col min="13833" max="13833" width="11.5703125" style="232" customWidth="1"/>
    <col min="13834" max="13834" width="11" style="232" customWidth="1"/>
    <col min="13835" max="13835" width="10.42578125" style="232" customWidth="1"/>
    <col min="13836" max="13836" width="75.42578125" style="232" customWidth="1"/>
    <col min="13837" max="13837" width="45.28515625" style="232" customWidth="1"/>
    <col min="13838" max="14080" width="9.140625" style="232"/>
    <col min="14081" max="14081" width="4.42578125" style="232" customWidth="1"/>
    <col min="14082" max="14082" width="11.5703125" style="232" customWidth="1"/>
    <col min="14083" max="14083" width="40.42578125" style="232" customWidth="1"/>
    <col min="14084" max="14084" width="5.5703125" style="232" customWidth="1"/>
    <col min="14085" max="14085" width="8.5703125" style="232" customWidth="1"/>
    <col min="14086" max="14086" width="9.85546875" style="232" customWidth="1"/>
    <col min="14087" max="14087" width="13.85546875" style="232" customWidth="1"/>
    <col min="14088" max="14088" width="11.7109375" style="232" customWidth="1"/>
    <col min="14089" max="14089" width="11.5703125" style="232" customWidth="1"/>
    <col min="14090" max="14090" width="11" style="232" customWidth="1"/>
    <col min="14091" max="14091" width="10.42578125" style="232" customWidth="1"/>
    <col min="14092" max="14092" width="75.42578125" style="232" customWidth="1"/>
    <col min="14093" max="14093" width="45.28515625" style="232" customWidth="1"/>
    <col min="14094" max="14336" width="9.140625" style="232"/>
    <col min="14337" max="14337" width="4.42578125" style="232" customWidth="1"/>
    <col min="14338" max="14338" width="11.5703125" style="232" customWidth="1"/>
    <col min="14339" max="14339" width="40.42578125" style="232" customWidth="1"/>
    <col min="14340" max="14340" width="5.5703125" style="232" customWidth="1"/>
    <col min="14341" max="14341" width="8.5703125" style="232" customWidth="1"/>
    <col min="14342" max="14342" width="9.85546875" style="232" customWidth="1"/>
    <col min="14343" max="14343" width="13.85546875" style="232" customWidth="1"/>
    <col min="14344" max="14344" width="11.7109375" style="232" customWidth="1"/>
    <col min="14345" max="14345" width="11.5703125" style="232" customWidth="1"/>
    <col min="14346" max="14346" width="11" style="232" customWidth="1"/>
    <col min="14347" max="14347" width="10.42578125" style="232" customWidth="1"/>
    <col min="14348" max="14348" width="75.42578125" style="232" customWidth="1"/>
    <col min="14349" max="14349" width="45.28515625" style="232" customWidth="1"/>
    <col min="14350" max="14592" width="9.140625" style="232"/>
    <col min="14593" max="14593" width="4.42578125" style="232" customWidth="1"/>
    <col min="14594" max="14594" width="11.5703125" style="232" customWidth="1"/>
    <col min="14595" max="14595" width="40.42578125" style="232" customWidth="1"/>
    <col min="14596" max="14596" width="5.5703125" style="232" customWidth="1"/>
    <col min="14597" max="14597" width="8.5703125" style="232" customWidth="1"/>
    <col min="14598" max="14598" width="9.85546875" style="232" customWidth="1"/>
    <col min="14599" max="14599" width="13.85546875" style="232" customWidth="1"/>
    <col min="14600" max="14600" width="11.7109375" style="232" customWidth="1"/>
    <col min="14601" max="14601" width="11.5703125" style="232" customWidth="1"/>
    <col min="14602" max="14602" width="11" style="232" customWidth="1"/>
    <col min="14603" max="14603" width="10.42578125" style="232" customWidth="1"/>
    <col min="14604" max="14604" width="75.42578125" style="232" customWidth="1"/>
    <col min="14605" max="14605" width="45.28515625" style="232" customWidth="1"/>
    <col min="14606" max="14848" width="9.140625" style="232"/>
    <col min="14849" max="14849" width="4.42578125" style="232" customWidth="1"/>
    <col min="14850" max="14850" width="11.5703125" style="232" customWidth="1"/>
    <col min="14851" max="14851" width="40.42578125" style="232" customWidth="1"/>
    <col min="14852" max="14852" width="5.5703125" style="232" customWidth="1"/>
    <col min="14853" max="14853" width="8.5703125" style="232" customWidth="1"/>
    <col min="14854" max="14854" width="9.85546875" style="232" customWidth="1"/>
    <col min="14855" max="14855" width="13.85546875" style="232" customWidth="1"/>
    <col min="14856" max="14856" width="11.7109375" style="232" customWidth="1"/>
    <col min="14857" max="14857" width="11.5703125" style="232" customWidth="1"/>
    <col min="14858" max="14858" width="11" style="232" customWidth="1"/>
    <col min="14859" max="14859" width="10.42578125" style="232" customWidth="1"/>
    <col min="14860" max="14860" width="75.42578125" style="232" customWidth="1"/>
    <col min="14861" max="14861" width="45.28515625" style="232" customWidth="1"/>
    <col min="14862" max="15104" width="9.140625" style="232"/>
    <col min="15105" max="15105" width="4.42578125" style="232" customWidth="1"/>
    <col min="15106" max="15106" width="11.5703125" style="232" customWidth="1"/>
    <col min="15107" max="15107" width="40.42578125" style="232" customWidth="1"/>
    <col min="15108" max="15108" width="5.5703125" style="232" customWidth="1"/>
    <col min="15109" max="15109" width="8.5703125" style="232" customWidth="1"/>
    <col min="15110" max="15110" width="9.85546875" style="232" customWidth="1"/>
    <col min="15111" max="15111" width="13.85546875" style="232" customWidth="1"/>
    <col min="15112" max="15112" width="11.7109375" style="232" customWidth="1"/>
    <col min="15113" max="15113" width="11.5703125" style="232" customWidth="1"/>
    <col min="15114" max="15114" width="11" style="232" customWidth="1"/>
    <col min="15115" max="15115" width="10.42578125" style="232" customWidth="1"/>
    <col min="15116" max="15116" width="75.42578125" style="232" customWidth="1"/>
    <col min="15117" max="15117" width="45.28515625" style="232" customWidth="1"/>
    <col min="15118" max="15360" width="9.140625" style="232"/>
    <col min="15361" max="15361" width="4.42578125" style="232" customWidth="1"/>
    <col min="15362" max="15362" width="11.5703125" style="232" customWidth="1"/>
    <col min="15363" max="15363" width="40.42578125" style="232" customWidth="1"/>
    <col min="15364" max="15364" width="5.5703125" style="232" customWidth="1"/>
    <col min="15365" max="15365" width="8.5703125" style="232" customWidth="1"/>
    <col min="15366" max="15366" width="9.85546875" style="232" customWidth="1"/>
    <col min="15367" max="15367" width="13.85546875" style="232" customWidth="1"/>
    <col min="15368" max="15368" width="11.7109375" style="232" customWidth="1"/>
    <col min="15369" max="15369" width="11.5703125" style="232" customWidth="1"/>
    <col min="15370" max="15370" width="11" style="232" customWidth="1"/>
    <col min="15371" max="15371" width="10.42578125" style="232" customWidth="1"/>
    <col min="15372" max="15372" width="75.42578125" style="232" customWidth="1"/>
    <col min="15373" max="15373" width="45.28515625" style="232" customWidth="1"/>
    <col min="15374" max="15616" width="9.140625" style="232"/>
    <col min="15617" max="15617" width="4.42578125" style="232" customWidth="1"/>
    <col min="15618" max="15618" width="11.5703125" style="232" customWidth="1"/>
    <col min="15619" max="15619" width="40.42578125" style="232" customWidth="1"/>
    <col min="15620" max="15620" width="5.5703125" style="232" customWidth="1"/>
    <col min="15621" max="15621" width="8.5703125" style="232" customWidth="1"/>
    <col min="15622" max="15622" width="9.85546875" style="232" customWidth="1"/>
    <col min="15623" max="15623" width="13.85546875" style="232" customWidth="1"/>
    <col min="15624" max="15624" width="11.7109375" style="232" customWidth="1"/>
    <col min="15625" max="15625" width="11.5703125" style="232" customWidth="1"/>
    <col min="15626" max="15626" width="11" style="232" customWidth="1"/>
    <col min="15627" max="15627" width="10.42578125" style="232" customWidth="1"/>
    <col min="15628" max="15628" width="75.42578125" style="232" customWidth="1"/>
    <col min="15629" max="15629" width="45.28515625" style="232" customWidth="1"/>
    <col min="15630" max="15872" width="9.140625" style="232"/>
    <col min="15873" max="15873" width="4.42578125" style="232" customWidth="1"/>
    <col min="15874" max="15874" width="11.5703125" style="232" customWidth="1"/>
    <col min="15875" max="15875" width="40.42578125" style="232" customWidth="1"/>
    <col min="15876" max="15876" width="5.5703125" style="232" customWidth="1"/>
    <col min="15877" max="15877" width="8.5703125" style="232" customWidth="1"/>
    <col min="15878" max="15878" width="9.85546875" style="232" customWidth="1"/>
    <col min="15879" max="15879" width="13.85546875" style="232" customWidth="1"/>
    <col min="15880" max="15880" width="11.7109375" style="232" customWidth="1"/>
    <col min="15881" max="15881" width="11.5703125" style="232" customWidth="1"/>
    <col min="15882" max="15882" width="11" style="232" customWidth="1"/>
    <col min="15883" max="15883" width="10.42578125" style="232" customWidth="1"/>
    <col min="15884" max="15884" width="75.42578125" style="232" customWidth="1"/>
    <col min="15885" max="15885" width="45.28515625" style="232" customWidth="1"/>
    <col min="15886" max="16128" width="9.140625" style="232"/>
    <col min="16129" max="16129" width="4.42578125" style="232" customWidth="1"/>
    <col min="16130" max="16130" width="11.5703125" style="232" customWidth="1"/>
    <col min="16131" max="16131" width="40.42578125" style="232" customWidth="1"/>
    <col min="16132" max="16132" width="5.5703125" style="232" customWidth="1"/>
    <col min="16133" max="16133" width="8.5703125" style="232" customWidth="1"/>
    <col min="16134" max="16134" width="9.85546875" style="232" customWidth="1"/>
    <col min="16135" max="16135" width="13.85546875" style="232" customWidth="1"/>
    <col min="16136" max="16136" width="11.7109375" style="232" customWidth="1"/>
    <col min="16137" max="16137" width="11.5703125" style="232" customWidth="1"/>
    <col min="16138" max="16138" width="11" style="232" customWidth="1"/>
    <col min="16139" max="16139" width="10.42578125" style="232" customWidth="1"/>
    <col min="16140" max="16140" width="75.42578125" style="232" customWidth="1"/>
    <col min="16141" max="16141" width="45.28515625" style="232" customWidth="1"/>
    <col min="16142" max="16384" width="9.140625" style="232"/>
  </cols>
  <sheetData>
    <row r="1" spans="1:80" ht="15.75" x14ac:dyDescent="0.25">
      <c r="A1" s="331" t="s">
        <v>101</v>
      </c>
      <c r="B1" s="331"/>
      <c r="C1" s="331"/>
      <c r="D1" s="331"/>
      <c r="E1" s="331"/>
      <c r="F1" s="331"/>
      <c r="G1" s="331"/>
    </row>
    <row r="2" spans="1:80" ht="14.25" customHeight="1" thickBot="1" x14ac:dyDescent="0.25">
      <c r="B2" s="233"/>
      <c r="C2" s="234"/>
      <c r="D2" s="234"/>
      <c r="E2" s="235"/>
      <c r="F2" s="234"/>
      <c r="G2" s="234"/>
    </row>
    <row r="3" spans="1:80" ht="13.5" thickTop="1" x14ac:dyDescent="0.2">
      <c r="A3" s="319" t="s">
        <v>2</v>
      </c>
      <c r="B3" s="320"/>
      <c r="C3" s="186" t="s">
        <v>104</v>
      </c>
      <c r="D3" s="236"/>
      <c r="E3" s="237" t="s">
        <v>85</v>
      </c>
      <c r="F3" s="238" t="str">
        <f>'06 06 Rek'!H1</f>
        <v>06</v>
      </c>
      <c r="G3" s="239"/>
    </row>
    <row r="4" spans="1:80" ht="13.5" thickBot="1" x14ac:dyDescent="0.25">
      <c r="A4" s="332" t="s">
        <v>76</v>
      </c>
      <c r="B4" s="322"/>
      <c r="C4" s="192" t="s">
        <v>855</v>
      </c>
      <c r="D4" s="240"/>
      <c r="E4" s="333" t="str">
        <f>'06 06 Rek'!G2</f>
        <v>Sociální zařízení objektu C - elektroinstalace</v>
      </c>
      <c r="F4" s="334"/>
      <c r="G4" s="335"/>
    </row>
    <row r="5" spans="1:80" ht="13.5" thickTop="1" x14ac:dyDescent="0.2">
      <c r="A5" s="241"/>
      <c r="G5" s="243"/>
    </row>
    <row r="6" spans="1:80" ht="27" customHeight="1" x14ac:dyDescent="0.2">
      <c r="A6" s="244" t="s">
        <v>86</v>
      </c>
      <c r="B6" s="245" t="s">
        <v>87</v>
      </c>
      <c r="C6" s="245" t="s">
        <v>88</v>
      </c>
      <c r="D6" s="245" t="s">
        <v>89</v>
      </c>
      <c r="E6" s="246" t="s">
        <v>90</v>
      </c>
      <c r="F6" s="245" t="s">
        <v>91</v>
      </c>
      <c r="G6" s="247" t="s">
        <v>92</v>
      </c>
      <c r="H6" s="248" t="s">
        <v>93</v>
      </c>
      <c r="I6" s="248" t="s">
        <v>94</v>
      </c>
      <c r="J6" s="248" t="s">
        <v>95</v>
      </c>
      <c r="K6" s="248" t="s">
        <v>96</v>
      </c>
    </row>
    <row r="7" spans="1:80" x14ac:dyDescent="0.2">
      <c r="A7" s="249" t="s">
        <v>97</v>
      </c>
      <c r="B7" s="250" t="s">
        <v>186</v>
      </c>
      <c r="C7" s="251" t="s">
        <v>187</v>
      </c>
      <c r="D7" s="252"/>
      <c r="E7" s="253"/>
      <c r="F7" s="253"/>
      <c r="G7" s="254"/>
      <c r="H7" s="255"/>
      <c r="I7" s="256"/>
      <c r="J7" s="257"/>
      <c r="K7" s="258"/>
      <c r="O7" s="259">
        <v>1</v>
      </c>
    </row>
    <row r="8" spans="1:80" ht="22.5" x14ac:dyDescent="0.2">
      <c r="A8" s="260">
        <v>1</v>
      </c>
      <c r="B8" s="261" t="s">
        <v>195</v>
      </c>
      <c r="C8" s="262" t="s">
        <v>203</v>
      </c>
      <c r="D8" s="263" t="s">
        <v>12</v>
      </c>
      <c r="E8" s="264">
        <v>10</v>
      </c>
      <c r="F8" s="264">
        <v>0</v>
      </c>
      <c r="G8" s="265">
        <f>E8*F8</f>
        <v>0</v>
      </c>
      <c r="H8" s="266">
        <v>0</v>
      </c>
      <c r="I8" s="267">
        <f>E8*H8</f>
        <v>0</v>
      </c>
      <c r="J8" s="266"/>
      <c r="K8" s="267">
        <f>E8*J8</f>
        <v>0</v>
      </c>
      <c r="O8" s="259">
        <v>2</v>
      </c>
      <c r="AA8" s="232">
        <v>12</v>
      </c>
      <c r="AB8" s="232">
        <v>0</v>
      </c>
      <c r="AC8" s="232">
        <v>1</v>
      </c>
      <c r="AZ8" s="232">
        <v>1</v>
      </c>
      <c r="BA8" s="232">
        <f>IF(AZ8=1,G8,0)</f>
        <v>0</v>
      </c>
      <c r="BB8" s="232">
        <f>IF(AZ8=2,G8,0)</f>
        <v>0</v>
      </c>
      <c r="BC8" s="232">
        <f>IF(AZ8=3,G8,0)</f>
        <v>0</v>
      </c>
      <c r="BD8" s="232">
        <f>IF(AZ8=4,G8,0)</f>
        <v>0</v>
      </c>
      <c r="BE8" s="232">
        <f>IF(AZ8=5,G8,0)</f>
        <v>0</v>
      </c>
      <c r="CA8" s="259">
        <v>12</v>
      </c>
      <c r="CB8" s="259">
        <v>0</v>
      </c>
    </row>
    <row r="9" spans="1:80" x14ac:dyDescent="0.2">
      <c r="A9" s="277"/>
      <c r="B9" s="278" t="s">
        <v>99</v>
      </c>
      <c r="C9" s="279" t="s">
        <v>188</v>
      </c>
      <c r="D9" s="280"/>
      <c r="E9" s="281"/>
      <c r="F9" s="282"/>
      <c r="G9" s="283">
        <f>SUM(G7:G8)</f>
        <v>0</v>
      </c>
      <c r="H9" s="284"/>
      <c r="I9" s="285">
        <f>SUM(I7:I8)</f>
        <v>0</v>
      </c>
      <c r="J9" s="284"/>
      <c r="K9" s="285">
        <f>SUM(K7:K8)</f>
        <v>0</v>
      </c>
      <c r="O9" s="259">
        <v>4</v>
      </c>
      <c r="BA9" s="286">
        <f>SUM(BA7:BA8)</f>
        <v>0</v>
      </c>
      <c r="BB9" s="286">
        <f>SUM(BB7:BB8)</f>
        <v>0</v>
      </c>
      <c r="BC9" s="286">
        <f>SUM(BC7:BC8)</f>
        <v>0</v>
      </c>
      <c r="BD9" s="286">
        <f>SUM(BD7:BD8)</f>
        <v>0</v>
      </c>
      <c r="BE9" s="286">
        <f>SUM(BE7:BE8)</f>
        <v>0</v>
      </c>
    </row>
    <row r="10" spans="1:80" x14ac:dyDescent="0.2">
      <c r="A10" s="249" t="s">
        <v>97</v>
      </c>
      <c r="B10" s="250" t="s">
        <v>572</v>
      </c>
      <c r="C10" s="251" t="s">
        <v>573</v>
      </c>
      <c r="D10" s="252"/>
      <c r="E10" s="253"/>
      <c r="F10" s="253"/>
      <c r="G10" s="254"/>
      <c r="H10" s="255"/>
      <c r="I10" s="256"/>
      <c r="J10" s="257"/>
      <c r="K10" s="258"/>
      <c r="O10" s="259">
        <v>1</v>
      </c>
    </row>
    <row r="11" spans="1:80" ht="22.5" x14ac:dyDescent="0.2">
      <c r="A11" s="260">
        <v>2</v>
      </c>
      <c r="B11" s="261" t="s">
        <v>575</v>
      </c>
      <c r="C11" s="262" t="s">
        <v>576</v>
      </c>
      <c r="D11" s="263" t="s">
        <v>577</v>
      </c>
      <c r="E11" s="264">
        <v>4</v>
      </c>
      <c r="F11" s="264">
        <v>0</v>
      </c>
      <c r="G11" s="265">
        <f>E11*F11</f>
        <v>0</v>
      </c>
      <c r="H11" s="266">
        <v>0</v>
      </c>
      <c r="I11" s="267">
        <f>E11*H11</f>
        <v>0</v>
      </c>
      <c r="J11" s="266"/>
      <c r="K11" s="267">
        <f>E11*J11</f>
        <v>0</v>
      </c>
      <c r="O11" s="259">
        <v>2</v>
      </c>
      <c r="AA11" s="232">
        <v>10</v>
      </c>
      <c r="AB11" s="232">
        <v>8</v>
      </c>
      <c r="AC11" s="232">
        <v>8</v>
      </c>
      <c r="AZ11" s="232">
        <v>5</v>
      </c>
      <c r="BA11" s="232">
        <f>IF(AZ11=1,G11,0)</f>
        <v>0</v>
      </c>
      <c r="BB11" s="232">
        <f>IF(AZ11=2,G11,0)</f>
        <v>0</v>
      </c>
      <c r="BC11" s="232">
        <f>IF(AZ11=3,G11,0)</f>
        <v>0</v>
      </c>
      <c r="BD11" s="232">
        <f>IF(AZ11=4,G11,0)</f>
        <v>0</v>
      </c>
      <c r="BE11" s="232">
        <f>IF(AZ11=5,G11,0)</f>
        <v>0</v>
      </c>
      <c r="CA11" s="259">
        <v>10</v>
      </c>
      <c r="CB11" s="259">
        <v>8</v>
      </c>
    </row>
    <row r="12" spans="1:80" x14ac:dyDescent="0.2">
      <c r="A12" s="260">
        <v>3</v>
      </c>
      <c r="B12" s="261" t="s">
        <v>578</v>
      </c>
      <c r="C12" s="262" t="s">
        <v>579</v>
      </c>
      <c r="D12" s="263" t="s">
        <v>577</v>
      </c>
      <c r="E12" s="264">
        <v>8</v>
      </c>
      <c r="F12" s="264">
        <v>0</v>
      </c>
      <c r="G12" s="265">
        <f>E12*F12</f>
        <v>0</v>
      </c>
      <c r="H12" s="266">
        <v>0</v>
      </c>
      <c r="I12" s="267">
        <f>E12*H12</f>
        <v>0</v>
      </c>
      <c r="J12" s="266"/>
      <c r="K12" s="267">
        <f>E12*J12</f>
        <v>0</v>
      </c>
      <c r="O12" s="259">
        <v>2</v>
      </c>
      <c r="AA12" s="232">
        <v>10</v>
      </c>
      <c r="AB12" s="232">
        <v>8</v>
      </c>
      <c r="AC12" s="232">
        <v>8</v>
      </c>
      <c r="AZ12" s="232">
        <v>5</v>
      </c>
      <c r="BA12" s="232">
        <f>IF(AZ12=1,G12,0)</f>
        <v>0</v>
      </c>
      <c r="BB12" s="232">
        <f>IF(AZ12=2,G12,0)</f>
        <v>0</v>
      </c>
      <c r="BC12" s="232">
        <f>IF(AZ12=3,G12,0)</f>
        <v>0</v>
      </c>
      <c r="BD12" s="232">
        <f>IF(AZ12=4,G12,0)</f>
        <v>0</v>
      </c>
      <c r="BE12" s="232">
        <f>IF(AZ12=5,G12,0)</f>
        <v>0</v>
      </c>
      <c r="CA12" s="259">
        <v>10</v>
      </c>
      <c r="CB12" s="259">
        <v>8</v>
      </c>
    </row>
    <row r="13" spans="1:80" ht="22.5" x14ac:dyDescent="0.2">
      <c r="A13" s="260">
        <v>4</v>
      </c>
      <c r="B13" s="261" t="s">
        <v>580</v>
      </c>
      <c r="C13" s="262" t="s">
        <v>581</v>
      </c>
      <c r="D13" s="263" t="s">
        <v>577</v>
      </c>
      <c r="E13" s="264">
        <v>12</v>
      </c>
      <c r="F13" s="264">
        <v>0</v>
      </c>
      <c r="G13" s="265">
        <f>E13*F13</f>
        <v>0</v>
      </c>
      <c r="H13" s="266">
        <v>0</v>
      </c>
      <c r="I13" s="267">
        <f>E13*H13</f>
        <v>0</v>
      </c>
      <c r="J13" s="266"/>
      <c r="K13" s="267">
        <f>E13*J13</f>
        <v>0</v>
      </c>
      <c r="O13" s="259">
        <v>2</v>
      </c>
      <c r="AA13" s="232">
        <v>10</v>
      </c>
      <c r="AB13" s="232">
        <v>8</v>
      </c>
      <c r="AC13" s="232">
        <v>8</v>
      </c>
      <c r="AZ13" s="232">
        <v>5</v>
      </c>
      <c r="BA13" s="232">
        <f>IF(AZ13=1,G13,0)</f>
        <v>0</v>
      </c>
      <c r="BB13" s="232">
        <f>IF(AZ13=2,G13,0)</f>
        <v>0</v>
      </c>
      <c r="BC13" s="232">
        <f>IF(AZ13=3,G13,0)</f>
        <v>0</v>
      </c>
      <c r="BD13" s="232">
        <f>IF(AZ13=4,G13,0)</f>
        <v>0</v>
      </c>
      <c r="BE13" s="232">
        <f>IF(AZ13=5,G13,0)</f>
        <v>0</v>
      </c>
      <c r="CA13" s="259">
        <v>10</v>
      </c>
      <c r="CB13" s="259">
        <v>8</v>
      </c>
    </row>
    <row r="14" spans="1:80" x14ac:dyDescent="0.2">
      <c r="A14" s="277"/>
      <c r="B14" s="278" t="s">
        <v>99</v>
      </c>
      <c r="C14" s="279" t="s">
        <v>574</v>
      </c>
      <c r="D14" s="280"/>
      <c r="E14" s="281"/>
      <c r="F14" s="282"/>
      <c r="G14" s="283">
        <f>SUM(G10:G13)</f>
        <v>0</v>
      </c>
      <c r="H14" s="284"/>
      <c r="I14" s="285">
        <f>SUM(I10:I13)</f>
        <v>0</v>
      </c>
      <c r="J14" s="284"/>
      <c r="K14" s="285">
        <f>SUM(K10:K13)</f>
        <v>0</v>
      </c>
      <c r="O14" s="259">
        <v>4</v>
      </c>
      <c r="BA14" s="286">
        <f>SUM(BA10:BA13)</f>
        <v>0</v>
      </c>
      <c r="BB14" s="286">
        <f>SUM(BB10:BB13)</f>
        <v>0</v>
      </c>
      <c r="BC14" s="286">
        <f>SUM(BC10:BC13)</f>
        <v>0</v>
      </c>
      <c r="BD14" s="286">
        <f>SUM(BD10:BD13)</f>
        <v>0</v>
      </c>
      <c r="BE14" s="286">
        <f>SUM(BE10:BE13)</f>
        <v>0</v>
      </c>
    </row>
    <row r="15" spans="1:80" x14ac:dyDescent="0.2">
      <c r="A15" s="249" t="s">
        <v>97</v>
      </c>
      <c r="B15" s="250" t="s">
        <v>582</v>
      </c>
      <c r="C15" s="251" t="s">
        <v>98</v>
      </c>
      <c r="D15" s="252"/>
      <c r="E15" s="253"/>
      <c r="F15" s="253"/>
      <c r="G15" s="254"/>
      <c r="H15" s="255"/>
      <c r="I15" s="256"/>
      <c r="J15" s="257"/>
      <c r="K15" s="258"/>
      <c r="O15" s="259">
        <v>1</v>
      </c>
    </row>
    <row r="16" spans="1:80" ht="22.5" x14ac:dyDescent="0.2">
      <c r="A16" s="260">
        <v>5</v>
      </c>
      <c r="B16" s="261" t="s">
        <v>584</v>
      </c>
      <c r="C16" s="262" t="s">
        <v>585</v>
      </c>
      <c r="D16" s="263" t="s">
        <v>586</v>
      </c>
      <c r="E16" s="264">
        <v>18</v>
      </c>
      <c r="F16" s="264">
        <v>0</v>
      </c>
      <c r="G16" s="265">
        <f>E16*F16</f>
        <v>0</v>
      </c>
      <c r="H16" s="266">
        <v>0</v>
      </c>
      <c r="I16" s="267">
        <f>E16*H16</f>
        <v>0</v>
      </c>
      <c r="J16" s="266"/>
      <c r="K16" s="267">
        <f>E16*J16</f>
        <v>0</v>
      </c>
      <c r="O16" s="259">
        <v>2</v>
      </c>
      <c r="AA16" s="232">
        <v>4</v>
      </c>
      <c r="AB16" s="232">
        <v>9</v>
      </c>
      <c r="AC16" s="232">
        <v>348000000</v>
      </c>
      <c r="AZ16" s="232">
        <v>4</v>
      </c>
      <c r="BA16" s="232">
        <f>IF(AZ16=1,G16,0)</f>
        <v>0</v>
      </c>
      <c r="BB16" s="232">
        <f>IF(AZ16=2,G16,0)</f>
        <v>0</v>
      </c>
      <c r="BC16" s="232">
        <f>IF(AZ16=3,G16,0)</f>
        <v>0</v>
      </c>
      <c r="BD16" s="232">
        <f>IF(AZ16=4,G16,0)</f>
        <v>0</v>
      </c>
      <c r="BE16" s="232">
        <f>IF(AZ16=5,G16,0)</f>
        <v>0</v>
      </c>
      <c r="CA16" s="259">
        <v>4</v>
      </c>
      <c r="CB16" s="259">
        <v>9</v>
      </c>
    </row>
    <row r="17" spans="1:80" x14ac:dyDescent="0.2">
      <c r="A17" s="268"/>
      <c r="B17" s="271"/>
      <c r="C17" s="328" t="s">
        <v>856</v>
      </c>
      <c r="D17" s="329"/>
      <c r="E17" s="272">
        <v>9</v>
      </c>
      <c r="F17" s="273"/>
      <c r="G17" s="274"/>
      <c r="H17" s="275"/>
      <c r="I17" s="269"/>
      <c r="J17" s="276"/>
      <c r="K17" s="269"/>
      <c r="M17" s="270" t="s">
        <v>856</v>
      </c>
      <c r="O17" s="259"/>
    </row>
    <row r="18" spans="1:80" x14ac:dyDescent="0.2">
      <c r="A18" s="268"/>
      <c r="B18" s="271"/>
      <c r="C18" s="328" t="s">
        <v>857</v>
      </c>
      <c r="D18" s="329"/>
      <c r="E18" s="272">
        <v>9</v>
      </c>
      <c r="F18" s="273"/>
      <c r="G18" s="274"/>
      <c r="H18" s="275"/>
      <c r="I18" s="269"/>
      <c r="J18" s="276"/>
      <c r="K18" s="269"/>
      <c r="M18" s="270" t="s">
        <v>857</v>
      </c>
      <c r="O18" s="259"/>
    </row>
    <row r="19" spans="1:80" x14ac:dyDescent="0.2">
      <c r="A19" s="260">
        <v>6</v>
      </c>
      <c r="B19" s="261" t="s">
        <v>591</v>
      </c>
      <c r="C19" s="262" t="s">
        <v>592</v>
      </c>
      <c r="D19" s="263" t="s">
        <v>586</v>
      </c>
      <c r="E19" s="264">
        <v>2</v>
      </c>
      <c r="F19" s="264">
        <v>0</v>
      </c>
      <c r="G19" s="265">
        <f>E19*F19</f>
        <v>0</v>
      </c>
      <c r="H19" s="266">
        <v>0</v>
      </c>
      <c r="I19" s="267">
        <f>E19*H19</f>
        <v>0</v>
      </c>
      <c r="J19" s="266"/>
      <c r="K19" s="267">
        <f>E19*J19</f>
        <v>0</v>
      </c>
      <c r="O19" s="259">
        <v>2</v>
      </c>
      <c r="AA19" s="232">
        <v>4</v>
      </c>
      <c r="AB19" s="232">
        <v>9</v>
      </c>
      <c r="AC19" s="232">
        <v>35912403</v>
      </c>
      <c r="AZ19" s="232">
        <v>4</v>
      </c>
      <c r="BA19" s="232">
        <f>IF(AZ19=1,G19,0)</f>
        <v>0</v>
      </c>
      <c r="BB19" s="232">
        <f>IF(AZ19=2,G19,0)</f>
        <v>0</v>
      </c>
      <c r="BC19" s="232">
        <f>IF(AZ19=3,G19,0)</f>
        <v>0</v>
      </c>
      <c r="BD19" s="232">
        <f>IF(AZ19=4,G19,0)</f>
        <v>0</v>
      </c>
      <c r="BE19" s="232">
        <f>IF(AZ19=5,G19,0)</f>
        <v>0</v>
      </c>
      <c r="CA19" s="259">
        <v>4</v>
      </c>
      <c r="CB19" s="259">
        <v>9</v>
      </c>
    </row>
    <row r="20" spans="1:80" x14ac:dyDescent="0.2">
      <c r="A20" s="268"/>
      <c r="B20" s="271"/>
      <c r="C20" s="328" t="s">
        <v>685</v>
      </c>
      <c r="D20" s="329"/>
      <c r="E20" s="272">
        <v>1</v>
      </c>
      <c r="F20" s="273"/>
      <c r="G20" s="274"/>
      <c r="H20" s="275"/>
      <c r="I20" s="269"/>
      <c r="J20" s="276"/>
      <c r="K20" s="269"/>
      <c r="M20" s="298">
        <v>4.4173611111111111</v>
      </c>
      <c r="O20" s="259"/>
    </row>
    <row r="21" spans="1:80" x14ac:dyDescent="0.2">
      <c r="A21" s="268"/>
      <c r="B21" s="271"/>
      <c r="C21" s="328" t="s">
        <v>686</v>
      </c>
      <c r="D21" s="329"/>
      <c r="E21" s="272">
        <v>1</v>
      </c>
      <c r="F21" s="273"/>
      <c r="G21" s="274"/>
      <c r="H21" s="275"/>
      <c r="I21" s="269"/>
      <c r="J21" s="276"/>
      <c r="K21" s="269"/>
      <c r="M21" s="298">
        <v>8.625694444444445</v>
      </c>
      <c r="O21" s="259"/>
    </row>
    <row r="22" spans="1:80" x14ac:dyDescent="0.2">
      <c r="A22" s="260">
        <v>7</v>
      </c>
      <c r="B22" s="261" t="s">
        <v>593</v>
      </c>
      <c r="C22" s="262" t="s">
        <v>594</v>
      </c>
      <c r="D22" s="263" t="s">
        <v>595</v>
      </c>
      <c r="E22" s="264">
        <v>238.1824</v>
      </c>
      <c r="F22" s="264">
        <v>0</v>
      </c>
      <c r="G22" s="265">
        <f>E22*F22</f>
        <v>0</v>
      </c>
      <c r="H22" s="266">
        <v>0</v>
      </c>
      <c r="I22" s="267">
        <f>E22*H22</f>
        <v>0</v>
      </c>
      <c r="J22" s="266"/>
      <c r="K22" s="267">
        <f>E22*J22</f>
        <v>0</v>
      </c>
      <c r="O22" s="259">
        <v>2</v>
      </c>
      <c r="AA22" s="232">
        <v>9</v>
      </c>
      <c r="AB22" s="232">
        <v>17</v>
      </c>
      <c r="AC22" s="232">
        <v>4</v>
      </c>
      <c r="AZ22" s="232">
        <v>4</v>
      </c>
      <c r="BA22" s="232">
        <f>IF(AZ22=1,G22,0)</f>
        <v>0</v>
      </c>
      <c r="BB22" s="232">
        <f>IF(AZ22=2,G22,0)</f>
        <v>0</v>
      </c>
      <c r="BC22" s="232">
        <f>IF(AZ22=3,G22,0)</f>
        <v>0</v>
      </c>
      <c r="BD22" s="232">
        <f>IF(AZ22=4,G22,0)</f>
        <v>0</v>
      </c>
      <c r="BE22" s="232">
        <f>IF(AZ22=5,G22,0)</f>
        <v>0</v>
      </c>
      <c r="CA22" s="259">
        <v>9</v>
      </c>
      <c r="CB22" s="259">
        <v>17</v>
      </c>
    </row>
    <row r="23" spans="1:80" x14ac:dyDescent="0.2">
      <c r="A23" s="277"/>
      <c r="B23" s="278" t="s">
        <v>99</v>
      </c>
      <c r="C23" s="279" t="s">
        <v>583</v>
      </c>
      <c r="D23" s="280"/>
      <c r="E23" s="281"/>
      <c r="F23" s="282"/>
      <c r="G23" s="283">
        <f>SUM(G15:G22)</f>
        <v>0</v>
      </c>
      <c r="H23" s="284"/>
      <c r="I23" s="285">
        <f>SUM(I15:I22)</f>
        <v>0</v>
      </c>
      <c r="J23" s="284"/>
      <c r="K23" s="285">
        <f>SUM(K15:K22)</f>
        <v>0</v>
      </c>
      <c r="O23" s="259">
        <v>4</v>
      </c>
      <c r="BA23" s="286">
        <f>SUM(BA15:BA22)</f>
        <v>0</v>
      </c>
      <c r="BB23" s="286">
        <f>SUM(BB15:BB22)</f>
        <v>0</v>
      </c>
      <c r="BC23" s="286">
        <f>SUM(BC15:BC22)</f>
        <v>0</v>
      </c>
      <c r="BD23" s="286">
        <f>SUM(BD15:BD22)</f>
        <v>0</v>
      </c>
      <c r="BE23" s="286">
        <f>SUM(BE15:BE22)</f>
        <v>0</v>
      </c>
    </row>
    <row r="24" spans="1:80" x14ac:dyDescent="0.2">
      <c r="A24" s="249" t="s">
        <v>97</v>
      </c>
      <c r="B24" s="250" t="s">
        <v>596</v>
      </c>
      <c r="C24" s="251" t="s">
        <v>597</v>
      </c>
      <c r="D24" s="252"/>
      <c r="E24" s="253"/>
      <c r="F24" s="253"/>
      <c r="G24" s="254"/>
      <c r="H24" s="255"/>
      <c r="I24" s="256"/>
      <c r="J24" s="257"/>
      <c r="K24" s="258"/>
      <c r="O24" s="259">
        <v>1</v>
      </c>
    </row>
    <row r="25" spans="1:80" x14ac:dyDescent="0.2">
      <c r="A25" s="260">
        <v>8</v>
      </c>
      <c r="B25" s="261" t="s">
        <v>599</v>
      </c>
      <c r="C25" s="262" t="s">
        <v>600</v>
      </c>
      <c r="D25" s="263" t="s">
        <v>586</v>
      </c>
      <c r="E25" s="264">
        <v>18</v>
      </c>
      <c r="F25" s="264">
        <v>0</v>
      </c>
      <c r="G25" s="265">
        <f>E25*F25</f>
        <v>0</v>
      </c>
      <c r="H25" s="266">
        <v>0</v>
      </c>
      <c r="I25" s="267">
        <f>E25*H25</f>
        <v>0</v>
      </c>
      <c r="J25" s="266">
        <v>0</v>
      </c>
      <c r="K25" s="267">
        <f>E25*J25</f>
        <v>0</v>
      </c>
      <c r="O25" s="259">
        <v>2</v>
      </c>
      <c r="AA25" s="232">
        <v>1</v>
      </c>
      <c r="AB25" s="232">
        <v>9</v>
      </c>
      <c r="AC25" s="232">
        <v>9</v>
      </c>
      <c r="AZ25" s="232">
        <v>4</v>
      </c>
      <c r="BA25" s="232">
        <f>IF(AZ25=1,G25,0)</f>
        <v>0</v>
      </c>
      <c r="BB25" s="232">
        <f>IF(AZ25=2,G25,0)</f>
        <v>0</v>
      </c>
      <c r="BC25" s="232">
        <f>IF(AZ25=3,G25,0)</f>
        <v>0</v>
      </c>
      <c r="BD25" s="232">
        <f>IF(AZ25=4,G25,0)</f>
        <v>0</v>
      </c>
      <c r="BE25" s="232">
        <f>IF(AZ25=5,G25,0)</f>
        <v>0</v>
      </c>
      <c r="CA25" s="259">
        <v>1</v>
      </c>
      <c r="CB25" s="259">
        <v>9</v>
      </c>
    </row>
    <row r="26" spans="1:80" x14ac:dyDescent="0.2">
      <c r="A26" s="268"/>
      <c r="B26" s="271"/>
      <c r="C26" s="328" t="s">
        <v>856</v>
      </c>
      <c r="D26" s="329"/>
      <c r="E26" s="272">
        <v>9</v>
      </c>
      <c r="F26" s="273"/>
      <c r="G26" s="274"/>
      <c r="H26" s="275"/>
      <c r="I26" s="269"/>
      <c r="J26" s="276"/>
      <c r="K26" s="269"/>
      <c r="M26" s="270" t="s">
        <v>856</v>
      </c>
      <c r="O26" s="259"/>
    </row>
    <row r="27" spans="1:80" x14ac:dyDescent="0.2">
      <c r="A27" s="268"/>
      <c r="B27" s="271"/>
      <c r="C27" s="328" t="s">
        <v>857</v>
      </c>
      <c r="D27" s="329"/>
      <c r="E27" s="272">
        <v>9</v>
      </c>
      <c r="F27" s="273"/>
      <c r="G27" s="274"/>
      <c r="H27" s="275"/>
      <c r="I27" s="269"/>
      <c r="J27" s="276"/>
      <c r="K27" s="269"/>
      <c r="M27" s="270" t="s">
        <v>857</v>
      </c>
      <c r="O27" s="259"/>
    </row>
    <row r="28" spans="1:80" x14ac:dyDescent="0.2">
      <c r="A28" s="260">
        <v>9</v>
      </c>
      <c r="B28" s="261" t="s">
        <v>601</v>
      </c>
      <c r="C28" s="262" t="s">
        <v>602</v>
      </c>
      <c r="D28" s="263" t="s">
        <v>586</v>
      </c>
      <c r="E28" s="264">
        <v>2</v>
      </c>
      <c r="F28" s="264">
        <v>0</v>
      </c>
      <c r="G28" s="265">
        <f>E28*F28</f>
        <v>0</v>
      </c>
      <c r="H28" s="266">
        <v>0</v>
      </c>
      <c r="I28" s="267">
        <f>E28*H28</f>
        <v>0</v>
      </c>
      <c r="J28" s="266">
        <v>0</v>
      </c>
      <c r="K28" s="267">
        <f>E28*J28</f>
        <v>0</v>
      </c>
      <c r="O28" s="259">
        <v>2</v>
      </c>
      <c r="AA28" s="232">
        <v>1</v>
      </c>
      <c r="AB28" s="232">
        <v>9</v>
      </c>
      <c r="AC28" s="232">
        <v>9</v>
      </c>
      <c r="AZ28" s="232">
        <v>4</v>
      </c>
      <c r="BA28" s="232">
        <f>IF(AZ28=1,G28,0)</f>
        <v>0</v>
      </c>
      <c r="BB28" s="232">
        <f>IF(AZ28=2,G28,0)</f>
        <v>0</v>
      </c>
      <c r="BC28" s="232">
        <f>IF(AZ28=3,G28,0)</f>
        <v>0</v>
      </c>
      <c r="BD28" s="232">
        <f>IF(AZ28=4,G28,0)</f>
        <v>0</v>
      </c>
      <c r="BE28" s="232">
        <f>IF(AZ28=5,G28,0)</f>
        <v>0</v>
      </c>
      <c r="CA28" s="259">
        <v>1</v>
      </c>
      <c r="CB28" s="259">
        <v>9</v>
      </c>
    </row>
    <row r="29" spans="1:80" x14ac:dyDescent="0.2">
      <c r="A29" s="260">
        <v>10</v>
      </c>
      <c r="B29" s="261" t="s">
        <v>605</v>
      </c>
      <c r="C29" s="262" t="s">
        <v>606</v>
      </c>
      <c r="D29" s="263" t="s">
        <v>607</v>
      </c>
      <c r="E29" s="264">
        <v>60</v>
      </c>
      <c r="F29" s="264">
        <v>0</v>
      </c>
      <c r="G29" s="265">
        <f>E29*F29</f>
        <v>0</v>
      </c>
      <c r="H29" s="266">
        <v>0</v>
      </c>
      <c r="I29" s="267">
        <f>E29*H29</f>
        <v>0</v>
      </c>
      <c r="J29" s="266">
        <v>0</v>
      </c>
      <c r="K29" s="267">
        <f>E29*J29</f>
        <v>0</v>
      </c>
      <c r="O29" s="259">
        <v>2</v>
      </c>
      <c r="AA29" s="232">
        <v>1</v>
      </c>
      <c r="AB29" s="232">
        <v>9</v>
      </c>
      <c r="AC29" s="232">
        <v>9</v>
      </c>
      <c r="AZ29" s="232">
        <v>4</v>
      </c>
      <c r="BA29" s="232">
        <f>IF(AZ29=1,G29,0)</f>
        <v>0</v>
      </c>
      <c r="BB29" s="232">
        <f>IF(AZ29=2,G29,0)</f>
        <v>0</v>
      </c>
      <c r="BC29" s="232">
        <f>IF(AZ29=3,G29,0)</f>
        <v>0</v>
      </c>
      <c r="BD29" s="232">
        <f>IF(AZ29=4,G29,0)</f>
        <v>0</v>
      </c>
      <c r="BE29" s="232">
        <f>IF(AZ29=5,G29,0)</f>
        <v>0</v>
      </c>
      <c r="CA29" s="259">
        <v>1</v>
      </c>
      <c r="CB29" s="259">
        <v>9</v>
      </c>
    </row>
    <row r="30" spans="1:80" x14ac:dyDescent="0.2">
      <c r="A30" s="268"/>
      <c r="B30" s="271"/>
      <c r="C30" s="328" t="s">
        <v>858</v>
      </c>
      <c r="D30" s="329"/>
      <c r="E30" s="272">
        <v>30</v>
      </c>
      <c r="F30" s="273"/>
      <c r="G30" s="274"/>
      <c r="H30" s="275"/>
      <c r="I30" s="269"/>
      <c r="J30" s="276"/>
      <c r="K30" s="269"/>
      <c r="M30" s="270" t="s">
        <v>858</v>
      </c>
      <c r="O30" s="259"/>
    </row>
    <row r="31" spans="1:80" x14ac:dyDescent="0.2">
      <c r="A31" s="268"/>
      <c r="B31" s="271"/>
      <c r="C31" s="328" t="s">
        <v>859</v>
      </c>
      <c r="D31" s="329"/>
      <c r="E31" s="272">
        <v>30</v>
      </c>
      <c r="F31" s="273"/>
      <c r="G31" s="274"/>
      <c r="H31" s="275"/>
      <c r="I31" s="269"/>
      <c r="J31" s="276"/>
      <c r="K31" s="269"/>
      <c r="M31" s="270" t="s">
        <v>859</v>
      </c>
      <c r="O31" s="259"/>
    </row>
    <row r="32" spans="1:80" x14ac:dyDescent="0.2">
      <c r="A32" s="260">
        <v>11</v>
      </c>
      <c r="B32" s="261" t="s">
        <v>612</v>
      </c>
      <c r="C32" s="262" t="s">
        <v>613</v>
      </c>
      <c r="D32" s="263" t="s">
        <v>607</v>
      </c>
      <c r="E32" s="264">
        <v>60</v>
      </c>
      <c r="F32" s="264">
        <v>0</v>
      </c>
      <c r="G32" s="265">
        <f>E32*F32</f>
        <v>0</v>
      </c>
      <c r="H32" s="266">
        <v>1.4999999999999999E-4</v>
      </c>
      <c r="I32" s="267">
        <f>E32*H32</f>
        <v>8.9999999999999993E-3</v>
      </c>
      <c r="J32" s="266"/>
      <c r="K32" s="267">
        <f>E32*J32</f>
        <v>0</v>
      </c>
      <c r="O32" s="259">
        <v>2</v>
      </c>
      <c r="AA32" s="232">
        <v>3</v>
      </c>
      <c r="AB32" s="232">
        <v>9</v>
      </c>
      <c r="AC32" s="232">
        <v>34111031</v>
      </c>
      <c r="AZ32" s="232">
        <v>3</v>
      </c>
      <c r="BA32" s="232">
        <f>IF(AZ32=1,G32,0)</f>
        <v>0</v>
      </c>
      <c r="BB32" s="232">
        <f>IF(AZ32=2,G32,0)</f>
        <v>0</v>
      </c>
      <c r="BC32" s="232">
        <f>IF(AZ32=3,G32,0)</f>
        <v>0</v>
      </c>
      <c r="BD32" s="232">
        <f>IF(AZ32=4,G32,0)</f>
        <v>0</v>
      </c>
      <c r="BE32" s="232">
        <f>IF(AZ32=5,G32,0)</f>
        <v>0</v>
      </c>
      <c r="CA32" s="259">
        <v>3</v>
      </c>
      <c r="CB32" s="259">
        <v>9</v>
      </c>
    </row>
    <row r="33" spans="1:80" x14ac:dyDescent="0.2">
      <c r="A33" s="260">
        <v>12</v>
      </c>
      <c r="B33" s="261" t="s">
        <v>616</v>
      </c>
      <c r="C33" s="262" t="s">
        <v>617</v>
      </c>
      <c r="D33" s="263" t="s">
        <v>618</v>
      </c>
      <c r="E33" s="264">
        <v>7.9980000000000002</v>
      </c>
      <c r="F33" s="264">
        <v>0</v>
      </c>
      <c r="G33" s="265">
        <f>E33*F33</f>
        <v>0</v>
      </c>
      <c r="H33" s="266">
        <v>0</v>
      </c>
      <c r="I33" s="267">
        <f>E33*H33</f>
        <v>0</v>
      </c>
      <c r="J33" s="266"/>
      <c r="K33" s="267">
        <f>E33*J33</f>
        <v>0</v>
      </c>
      <c r="O33" s="259">
        <v>2</v>
      </c>
      <c r="AA33" s="232">
        <v>9</v>
      </c>
      <c r="AB33" s="232">
        <v>13</v>
      </c>
      <c r="AC33" s="232">
        <v>4</v>
      </c>
      <c r="AZ33" s="232">
        <v>3</v>
      </c>
      <c r="BA33" s="232">
        <f>IF(AZ33=1,G33,0)</f>
        <v>0</v>
      </c>
      <c r="BB33" s="232">
        <f>IF(AZ33=2,G33,0)</f>
        <v>0</v>
      </c>
      <c r="BC33" s="232">
        <f>IF(AZ33=3,G33,0)</f>
        <v>0</v>
      </c>
      <c r="BD33" s="232">
        <f>IF(AZ33=4,G33,0)</f>
        <v>0</v>
      </c>
      <c r="BE33" s="232">
        <f>IF(AZ33=5,G33,0)</f>
        <v>0</v>
      </c>
      <c r="CA33" s="259">
        <v>9</v>
      </c>
      <c r="CB33" s="259">
        <v>13</v>
      </c>
    </row>
    <row r="34" spans="1:80" x14ac:dyDescent="0.2">
      <c r="A34" s="260">
        <v>13</v>
      </c>
      <c r="B34" s="261" t="s">
        <v>619</v>
      </c>
      <c r="C34" s="262" t="s">
        <v>620</v>
      </c>
      <c r="D34" s="263" t="s">
        <v>595</v>
      </c>
      <c r="E34" s="264">
        <v>7.9980000000000002</v>
      </c>
      <c r="F34" s="264">
        <v>0</v>
      </c>
      <c r="G34" s="265">
        <f>E34*F34</f>
        <v>0</v>
      </c>
      <c r="H34" s="266">
        <v>0</v>
      </c>
      <c r="I34" s="267">
        <f>E34*H34</f>
        <v>0</v>
      </c>
      <c r="J34" s="266"/>
      <c r="K34" s="267">
        <f>E34*J34</f>
        <v>0</v>
      </c>
      <c r="O34" s="259">
        <v>2</v>
      </c>
      <c r="AA34" s="232">
        <v>9</v>
      </c>
      <c r="AB34" s="232">
        <v>16</v>
      </c>
      <c r="AC34" s="232">
        <v>4</v>
      </c>
      <c r="AZ34" s="232">
        <v>4</v>
      </c>
      <c r="BA34" s="232">
        <f>IF(AZ34=1,G34,0)</f>
        <v>0</v>
      </c>
      <c r="BB34" s="232">
        <f>IF(AZ34=2,G34,0)</f>
        <v>0</v>
      </c>
      <c r="BC34" s="232">
        <f>IF(AZ34=3,G34,0)</f>
        <v>0</v>
      </c>
      <c r="BD34" s="232">
        <f>IF(AZ34=4,G34,0)</f>
        <v>0</v>
      </c>
      <c r="BE34" s="232">
        <f>IF(AZ34=5,G34,0)</f>
        <v>0</v>
      </c>
      <c r="CA34" s="259">
        <v>9</v>
      </c>
      <c r="CB34" s="259">
        <v>16</v>
      </c>
    </row>
    <row r="35" spans="1:80" x14ac:dyDescent="0.2">
      <c r="A35" s="277"/>
      <c r="B35" s="278" t="s">
        <v>99</v>
      </c>
      <c r="C35" s="279" t="s">
        <v>598</v>
      </c>
      <c r="D35" s="280"/>
      <c r="E35" s="281"/>
      <c r="F35" s="282"/>
      <c r="G35" s="283">
        <f>SUM(G24:G34)</f>
        <v>0</v>
      </c>
      <c r="H35" s="284"/>
      <c r="I35" s="285">
        <f>SUM(I24:I34)</f>
        <v>8.9999999999999993E-3</v>
      </c>
      <c r="J35" s="284"/>
      <c r="K35" s="285">
        <f>SUM(K24:K34)</f>
        <v>0</v>
      </c>
      <c r="O35" s="259">
        <v>4</v>
      </c>
      <c r="BA35" s="286">
        <f>SUM(BA24:BA34)</f>
        <v>0</v>
      </c>
      <c r="BB35" s="286">
        <f>SUM(BB24:BB34)</f>
        <v>0</v>
      </c>
      <c r="BC35" s="286">
        <f>SUM(BC24:BC34)</f>
        <v>0</v>
      </c>
      <c r="BD35" s="286">
        <f>SUM(BD24:BD34)</f>
        <v>0</v>
      </c>
      <c r="BE35" s="286">
        <f>SUM(BE24:BE34)</f>
        <v>0</v>
      </c>
    </row>
    <row r="36" spans="1:80" x14ac:dyDescent="0.2">
      <c r="E36" s="232"/>
    </row>
    <row r="37" spans="1:80" x14ac:dyDescent="0.2">
      <c r="E37" s="232"/>
    </row>
    <row r="38" spans="1:80" x14ac:dyDescent="0.2">
      <c r="E38" s="232"/>
    </row>
    <row r="39" spans="1:80" x14ac:dyDescent="0.2">
      <c r="E39" s="232"/>
    </row>
    <row r="40" spans="1:80" x14ac:dyDescent="0.2">
      <c r="E40" s="232"/>
    </row>
    <row r="41" spans="1:80" x14ac:dyDescent="0.2">
      <c r="E41" s="232"/>
    </row>
    <row r="42" spans="1:80" x14ac:dyDescent="0.2">
      <c r="E42" s="232"/>
    </row>
    <row r="43" spans="1:80" x14ac:dyDescent="0.2">
      <c r="E43" s="232"/>
    </row>
    <row r="44" spans="1:80" x14ac:dyDescent="0.2">
      <c r="E44" s="232"/>
    </row>
    <row r="45" spans="1:80" x14ac:dyDescent="0.2">
      <c r="E45" s="232"/>
    </row>
    <row r="46" spans="1:80" x14ac:dyDescent="0.2">
      <c r="E46" s="232"/>
    </row>
    <row r="47" spans="1:80" x14ac:dyDescent="0.2">
      <c r="E47" s="232"/>
    </row>
    <row r="48" spans="1:80" x14ac:dyDescent="0.2">
      <c r="E48" s="232"/>
    </row>
    <row r="49" spans="1:7" x14ac:dyDescent="0.2">
      <c r="E49" s="232"/>
    </row>
    <row r="50" spans="1:7" x14ac:dyDescent="0.2">
      <c r="E50" s="232"/>
    </row>
    <row r="51" spans="1:7" x14ac:dyDescent="0.2">
      <c r="E51" s="232"/>
    </row>
    <row r="52" spans="1:7" x14ac:dyDescent="0.2">
      <c r="E52" s="232"/>
    </row>
    <row r="53" spans="1:7" x14ac:dyDescent="0.2">
      <c r="E53" s="232"/>
    </row>
    <row r="54" spans="1:7" x14ac:dyDescent="0.2">
      <c r="E54" s="232"/>
    </row>
    <row r="55" spans="1:7" x14ac:dyDescent="0.2">
      <c r="E55" s="232"/>
    </row>
    <row r="56" spans="1:7" x14ac:dyDescent="0.2">
      <c r="E56" s="232"/>
    </row>
    <row r="57" spans="1:7" x14ac:dyDescent="0.2">
      <c r="E57" s="232"/>
    </row>
    <row r="58" spans="1:7" x14ac:dyDescent="0.2">
      <c r="E58" s="232"/>
    </row>
    <row r="59" spans="1:7" x14ac:dyDescent="0.2">
      <c r="A59" s="276"/>
      <c r="B59" s="276"/>
      <c r="C59" s="276"/>
      <c r="D59" s="276"/>
      <c r="E59" s="276"/>
      <c r="F59" s="276"/>
      <c r="G59" s="276"/>
    </row>
    <row r="60" spans="1:7" x14ac:dyDescent="0.2">
      <c r="A60" s="276"/>
      <c r="B60" s="276"/>
      <c r="C60" s="276"/>
      <c r="D60" s="276"/>
      <c r="E60" s="276"/>
      <c r="F60" s="276"/>
      <c r="G60" s="276"/>
    </row>
    <row r="61" spans="1:7" x14ac:dyDescent="0.2">
      <c r="A61" s="276"/>
      <c r="B61" s="276"/>
      <c r="C61" s="276"/>
      <c r="D61" s="276"/>
      <c r="E61" s="276"/>
      <c r="F61" s="276"/>
      <c r="G61" s="276"/>
    </row>
    <row r="62" spans="1:7" x14ac:dyDescent="0.2">
      <c r="A62" s="276"/>
      <c r="B62" s="276"/>
      <c r="C62" s="276"/>
      <c r="D62" s="276"/>
      <c r="E62" s="276"/>
      <c r="F62" s="276"/>
      <c r="G62" s="276"/>
    </row>
    <row r="63" spans="1:7" x14ac:dyDescent="0.2">
      <c r="E63" s="232"/>
    </row>
    <row r="64" spans="1:7" x14ac:dyDescent="0.2">
      <c r="E64" s="232"/>
    </row>
    <row r="65" spans="5:5" x14ac:dyDescent="0.2">
      <c r="E65" s="232"/>
    </row>
    <row r="66" spans="5:5" x14ac:dyDescent="0.2">
      <c r="E66" s="232"/>
    </row>
    <row r="67" spans="5:5" x14ac:dyDescent="0.2">
      <c r="E67" s="232"/>
    </row>
    <row r="68" spans="5:5" x14ac:dyDescent="0.2">
      <c r="E68" s="232"/>
    </row>
    <row r="69" spans="5:5" x14ac:dyDescent="0.2">
      <c r="E69" s="232"/>
    </row>
    <row r="70" spans="5:5" x14ac:dyDescent="0.2">
      <c r="E70" s="232"/>
    </row>
    <row r="71" spans="5:5" x14ac:dyDescent="0.2">
      <c r="E71" s="232"/>
    </row>
    <row r="72" spans="5:5" x14ac:dyDescent="0.2">
      <c r="E72" s="232"/>
    </row>
    <row r="73" spans="5:5" x14ac:dyDescent="0.2">
      <c r="E73" s="232"/>
    </row>
    <row r="74" spans="5:5" x14ac:dyDescent="0.2">
      <c r="E74" s="232"/>
    </row>
    <row r="75" spans="5:5" x14ac:dyDescent="0.2">
      <c r="E75" s="232"/>
    </row>
    <row r="76" spans="5:5" x14ac:dyDescent="0.2">
      <c r="E76" s="232"/>
    </row>
    <row r="77" spans="5:5" x14ac:dyDescent="0.2">
      <c r="E77" s="232"/>
    </row>
    <row r="78" spans="5:5" x14ac:dyDescent="0.2">
      <c r="E78" s="232"/>
    </row>
    <row r="79" spans="5:5" x14ac:dyDescent="0.2">
      <c r="E79" s="232"/>
    </row>
    <row r="80" spans="5:5" x14ac:dyDescent="0.2">
      <c r="E80" s="232"/>
    </row>
    <row r="81" spans="1:7" x14ac:dyDescent="0.2">
      <c r="E81" s="232"/>
    </row>
    <row r="82" spans="1:7" x14ac:dyDescent="0.2">
      <c r="E82" s="232"/>
    </row>
    <row r="83" spans="1:7" x14ac:dyDescent="0.2">
      <c r="E83" s="232"/>
    </row>
    <row r="84" spans="1:7" x14ac:dyDescent="0.2">
      <c r="E84" s="232"/>
    </row>
    <row r="85" spans="1:7" x14ac:dyDescent="0.2">
      <c r="E85" s="232"/>
    </row>
    <row r="86" spans="1:7" x14ac:dyDescent="0.2">
      <c r="E86" s="232"/>
    </row>
    <row r="87" spans="1:7" x14ac:dyDescent="0.2">
      <c r="E87" s="232"/>
    </row>
    <row r="88" spans="1:7" x14ac:dyDescent="0.2">
      <c r="E88" s="232"/>
    </row>
    <row r="89" spans="1:7" x14ac:dyDescent="0.2">
      <c r="E89" s="232"/>
    </row>
    <row r="90" spans="1:7" x14ac:dyDescent="0.2">
      <c r="E90" s="232"/>
    </row>
    <row r="91" spans="1:7" x14ac:dyDescent="0.2">
      <c r="E91" s="232"/>
    </row>
    <row r="92" spans="1:7" x14ac:dyDescent="0.2">
      <c r="E92" s="232"/>
    </row>
    <row r="93" spans="1:7" x14ac:dyDescent="0.2">
      <c r="E93" s="232"/>
    </row>
    <row r="94" spans="1:7" x14ac:dyDescent="0.2">
      <c r="A94" s="287"/>
      <c r="B94" s="287"/>
    </row>
    <row r="95" spans="1:7" x14ac:dyDescent="0.2">
      <c r="A95" s="276"/>
      <c r="B95" s="276"/>
      <c r="C95" s="288"/>
      <c r="D95" s="288"/>
      <c r="E95" s="289"/>
      <c r="F95" s="288"/>
      <c r="G95" s="290"/>
    </row>
    <row r="96" spans="1:7" x14ac:dyDescent="0.2">
      <c r="A96" s="291"/>
      <c r="B96" s="291"/>
      <c r="C96" s="276"/>
      <c r="D96" s="276"/>
      <c r="E96" s="292"/>
      <c r="F96" s="276"/>
      <c r="G96" s="276"/>
    </row>
    <row r="97" spans="1:7" x14ac:dyDescent="0.2">
      <c r="A97" s="276"/>
      <c r="B97" s="276"/>
      <c r="C97" s="276"/>
      <c r="D97" s="276"/>
      <c r="E97" s="292"/>
      <c r="F97" s="276"/>
      <c r="G97" s="276"/>
    </row>
    <row r="98" spans="1:7" x14ac:dyDescent="0.2">
      <c r="A98" s="276"/>
      <c r="B98" s="276"/>
      <c r="C98" s="276"/>
      <c r="D98" s="276"/>
      <c r="E98" s="292"/>
      <c r="F98" s="276"/>
      <c r="G98" s="276"/>
    </row>
    <row r="99" spans="1:7" x14ac:dyDescent="0.2">
      <c r="A99" s="276"/>
      <c r="B99" s="276"/>
      <c r="C99" s="276"/>
      <c r="D99" s="276"/>
      <c r="E99" s="292"/>
      <c r="F99" s="276"/>
      <c r="G99" s="276"/>
    </row>
    <row r="100" spans="1:7" x14ac:dyDescent="0.2">
      <c r="A100" s="276"/>
      <c r="B100" s="276"/>
      <c r="C100" s="276"/>
      <c r="D100" s="276"/>
      <c r="E100" s="292"/>
      <c r="F100" s="276"/>
      <c r="G100" s="276"/>
    </row>
    <row r="101" spans="1:7" x14ac:dyDescent="0.2">
      <c r="A101" s="276"/>
      <c r="B101" s="276"/>
      <c r="C101" s="276"/>
      <c r="D101" s="276"/>
      <c r="E101" s="292"/>
      <c r="F101" s="276"/>
      <c r="G101" s="276"/>
    </row>
    <row r="102" spans="1:7" x14ac:dyDescent="0.2">
      <c r="A102" s="276"/>
      <c r="B102" s="276"/>
      <c r="C102" s="276"/>
      <c r="D102" s="276"/>
      <c r="E102" s="292"/>
      <c r="F102" s="276"/>
      <c r="G102" s="276"/>
    </row>
    <row r="103" spans="1:7" x14ac:dyDescent="0.2">
      <c r="A103" s="276"/>
      <c r="B103" s="276"/>
      <c r="C103" s="276"/>
      <c r="D103" s="276"/>
      <c r="E103" s="292"/>
      <c r="F103" s="276"/>
      <c r="G103" s="276"/>
    </row>
    <row r="104" spans="1:7" x14ac:dyDescent="0.2">
      <c r="A104" s="276"/>
      <c r="B104" s="276"/>
      <c r="C104" s="276"/>
      <c r="D104" s="276"/>
      <c r="E104" s="292"/>
      <c r="F104" s="276"/>
      <c r="G104" s="276"/>
    </row>
    <row r="105" spans="1:7" x14ac:dyDescent="0.2">
      <c r="A105" s="276"/>
      <c r="B105" s="276"/>
      <c r="C105" s="276"/>
      <c r="D105" s="276"/>
      <c r="E105" s="292"/>
      <c r="F105" s="276"/>
      <c r="G105" s="276"/>
    </row>
    <row r="106" spans="1:7" x14ac:dyDescent="0.2">
      <c r="A106" s="276"/>
      <c r="B106" s="276"/>
      <c r="C106" s="276"/>
      <c r="D106" s="276"/>
      <c r="E106" s="292"/>
      <c r="F106" s="276"/>
      <c r="G106" s="276"/>
    </row>
    <row r="107" spans="1:7" x14ac:dyDescent="0.2">
      <c r="A107" s="276"/>
      <c r="B107" s="276"/>
      <c r="C107" s="276"/>
      <c r="D107" s="276"/>
      <c r="E107" s="292"/>
      <c r="F107" s="276"/>
      <c r="G107" s="276"/>
    </row>
    <row r="108" spans="1:7" x14ac:dyDescent="0.2">
      <c r="A108" s="276"/>
      <c r="B108" s="276"/>
      <c r="C108" s="276"/>
      <c r="D108" s="276"/>
      <c r="E108" s="292"/>
      <c r="F108" s="276"/>
      <c r="G108" s="276"/>
    </row>
  </sheetData>
  <mergeCells count="12">
    <mergeCell ref="A1:G1"/>
    <mergeCell ref="A3:B3"/>
    <mergeCell ref="A4:B4"/>
    <mergeCell ref="E4:G4"/>
    <mergeCell ref="C26:D26"/>
    <mergeCell ref="C27:D27"/>
    <mergeCell ref="C30:D30"/>
    <mergeCell ref="C31:D31"/>
    <mergeCell ref="C17:D17"/>
    <mergeCell ref="C18:D18"/>
    <mergeCell ref="C20:D20"/>
    <mergeCell ref="C21:D21"/>
  </mergeCells>
  <printOptions gridLinesSet="0"/>
  <pageMargins left="0.90551181102362199" right="0.31496062992125984" top="0.94488188976377951" bottom="0.94488188976377951" header="0.31496062992125984" footer="0.31496062992125984"/>
  <pageSetup paperSize="9" scale="95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5E4CA-D804-40DD-A1DF-5DFA93020075}">
  <sheetPr codeName="List21"/>
  <dimension ref="A1:BE51"/>
  <sheetViews>
    <sheetView zoomScaleNormal="100" workbookViewId="0">
      <selection activeCell="C27" sqref="C27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256" width="9.140625" style="1"/>
    <col min="257" max="257" width="2" style="1" customWidth="1"/>
    <col min="258" max="258" width="15" style="1" customWidth="1"/>
    <col min="259" max="259" width="15.85546875" style="1" customWidth="1"/>
    <col min="260" max="260" width="14.5703125" style="1" customWidth="1"/>
    <col min="261" max="261" width="13.5703125" style="1" customWidth="1"/>
    <col min="262" max="262" width="16.5703125" style="1" customWidth="1"/>
    <col min="263" max="263" width="15.28515625" style="1" customWidth="1"/>
    <col min="264" max="512" width="9.140625" style="1"/>
    <col min="513" max="513" width="2" style="1" customWidth="1"/>
    <col min="514" max="514" width="15" style="1" customWidth="1"/>
    <col min="515" max="515" width="15.85546875" style="1" customWidth="1"/>
    <col min="516" max="516" width="14.5703125" style="1" customWidth="1"/>
    <col min="517" max="517" width="13.5703125" style="1" customWidth="1"/>
    <col min="518" max="518" width="16.5703125" style="1" customWidth="1"/>
    <col min="519" max="519" width="15.28515625" style="1" customWidth="1"/>
    <col min="520" max="768" width="9.140625" style="1"/>
    <col min="769" max="769" width="2" style="1" customWidth="1"/>
    <col min="770" max="770" width="15" style="1" customWidth="1"/>
    <col min="771" max="771" width="15.85546875" style="1" customWidth="1"/>
    <col min="772" max="772" width="14.5703125" style="1" customWidth="1"/>
    <col min="773" max="773" width="13.5703125" style="1" customWidth="1"/>
    <col min="774" max="774" width="16.5703125" style="1" customWidth="1"/>
    <col min="775" max="775" width="15.28515625" style="1" customWidth="1"/>
    <col min="776" max="1024" width="9.140625" style="1"/>
    <col min="1025" max="1025" width="2" style="1" customWidth="1"/>
    <col min="1026" max="1026" width="15" style="1" customWidth="1"/>
    <col min="1027" max="1027" width="15.85546875" style="1" customWidth="1"/>
    <col min="1028" max="1028" width="14.5703125" style="1" customWidth="1"/>
    <col min="1029" max="1029" width="13.5703125" style="1" customWidth="1"/>
    <col min="1030" max="1030" width="16.5703125" style="1" customWidth="1"/>
    <col min="1031" max="1031" width="15.28515625" style="1" customWidth="1"/>
    <col min="1032" max="1280" width="9.140625" style="1"/>
    <col min="1281" max="1281" width="2" style="1" customWidth="1"/>
    <col min="1282" max="1282" width="15" style="1" customWidth="1"/>
    <col min="1283" max="1283" width="15.85546875" style="1" customWidth="1"/>
    <col min="1284" max="1284" width="14.5703125" style="1" customWidth="1"/>
    <col min="1285" max="1285" width="13.5703125" style="1" customWidth="1"/>
    <col min="1286" max="1286" width="16.5703125" style="1" customWidth="1"/>
    <col min="1287" max="1287" width="15.28515625" style="1" customWidth="1"/>
    <col min="1288" max="1536" width="9.140625" style="1"/>
    <col min="1537" max="1537" width="2" style="1" customWidth="1"/>
    <col min="1538" max="1538" width="15" style="1" customWidth="1"/>
    <col min="1539" max="1539" width="15.85546875" style="1" customWidth="1"/>
    <col min="1540" max="1540" width="14.5703125" style="1" customWidth="1"/>
    <col min="1541" max="1541" width="13.5703125" style="1" customWidth="1"/>
    <col min="1542" max="1542" width="16.5703125" style="1" customWidth="1"/>
    <col min="1543" max="1543" width="15.28515625" style="1" customWidth="1"/>
    <col min="1544" max="1792" width="9.140625" style="1"/>
    <col min="1793" max="1793" width="2" style="1" customWidth="1"/>
    <col min="1794" max="1794" width="15" style="1" customWidth="1"/>
    <col min="1795" max="1795" width="15.85546875" style="1" customWidth="1"/>
    <col min="1796" max="1796" width="14.5703125" style="1" customWidth="1"/>
    <col min="1797" max="1797" width="13.5703125" style="1" customWidth="1"/>
    <col min="1798" max="1798" width="16.5703125" style="1" customWidth="1"/>
    <col min="1799" max="1799" width="15.28515625" style="1" customWidth="1"/>
    <col min="1800" max="2048" width="9.140625" style="1"/>
    <col min="2049" max="2049" width="2" style="1" customWidth="1"/>
    <col min="2050" max="2050" width="15" style="1" customWidth="1"/>
    <col min="2051" max="2051" width="15.85546875" style="1" customWidth="1"/>
    <col min="2052" max="2052" width="14.5703125" style="1" customWidth="1"/>
    <col min="2053" max="2053" width="13.5703125" style="1" customWidth="1"/>
    <col min="2054" max="2054" width="16.5703125" style="1" customWidth="1"/>
    <col min="2055" max="2055" width="15.28515625" style="1" customWidth="1"/>
    <col min="2056" max="2304" width="9.140625" style="1"/>
    <col min="2305" max="2305" width="2" style="1" customWidth="1"/>
    <col min="2306" max="2306" width="15" style="1" customWidth="1"/>
    <col min="2307" max="2307" width="15.85546875" style="1" customWidth="1"/>
    <col min="2308" max="2308" width="14.5703125" style="1" customWidth="1"/>
    <col min="2309" max="2309" width="13.5703125" style="1" customWidth="1"/>
    <col min="2310" max="2310" width="16.5703125" style="1" customWidth="1"/>
    <col min="2311" max="2311" width="15.28515625" style="1" customWidth="1"/>
    <col min="2312" max="2560" width="9.140625" style="1"/>
    <col min="2561" max="2561" width="2" style="1" customWidth="1"/>
    <col min="2562" max="2562" width="15" style="1" customWidth="1"/>
    <col min="2563" max="2563" width="15.85546875" style="1" customWidth="1"/>
    <col min="2564" max="2564" width="14.5703125" style="1" customWidth="1"/>
    <col min="2565" max="2565" width="13.5703125" style="1" customWidth="1"/>
    <col min="2566" max="2566" width="16.5703125" style="1" customWidth="1"/>
    <col min="2567" max="2567" width="15.28515625" style="1" customWidth="1"/>
    <col min="2568" max="2816" width="9.140625" style="1"/>
    <col min="2817" max="2817" width="2" style="1" customWidth="1"/>
    <col min="2818" max="2818" width="15" style="1" customWidth="1"/>
    <col min="2819" max="2819" width="15.85546875" style="1" customWidth="1"/>
    <col min="2820" max="2820" width="14.5703125" style="1" customWidth="1"/>
    <col min="2821" max="2821" width="13.5703125" style="1" customWidth="1"/>
    <col min="2822" max="2822" width="16.5703125" style="1" customWidth="1"/>
    <col min="2823" max="2823" width="15.28515625" style="1" customWidth="1"/>
    <col min="2824" max="3072" width="9.140625" style="1"/>
    <col min="3073" max="3073" width="2" style="1" customWidth="1"/>
    <col min="3074" max="3074" width="15" style="1" customWidth="1"/>
    <col min="3075" max="3075" width="15.85546875" style="1" customWidth="1"/>
    <col min="3076" max="3076" width="14.5703125" style="1" customWidth="1"/>
    <col min="3077" max="3077" width="13.5703125" style="1" customWidth="1"/>
    <col min="3078" max="3078" width="16.5703125" style="1" customWidth="1"/>
    <col min="3079" max="3079" width="15.28515625" style="1" customWidth="1"/>
    <col min="3080" max="3328" width="9.140625" style="1"/>
    <col min="3329" max="3329" width="2" style="1" customWidth="1"/>
    <col min="3330" max="3330" width="15" style="1" customWidth="1"/>
    <col min="3331" max="3331" width="15.85546875" style="1" customWidth="1"/>
    <col min="3332" max="3332" width="14.5703125" style="1" customWidth="1"/>
    <col min="3333" max="3333" width="13.5703125" style="1" customWidth="1"/>
    <col min="3334" max="3334" width="16.5703125" style="1" customWidth="1"/>
    <col min="3335" max="3335" width="15.28515625" style="1" customWidth="1"/>
    <col min="3336" max="3584" width="9.140625" style="1"/>
    <col min="3585" max="3585" width="2" style="1" customWidth="1"/>
    <col min="3586" max="3586" width="15" style="1" customWidth="1"/>
    <col min="3587" max="3587" width="15.85546875" style="1" customWidth="1"/>
    <col min="3588" max="3588" width="14.5703125" style="1" customWidth="1"/>
    <col min="3589" max="3589" width="13.5703125" style="1" customWidth="1"/>
    <col min="3590" max="3590" width="16.5703125" style="1" customWidth="1"/>
    <col min="3591" max="3591" width="15.28515625" style="1" customWidth="1"/>
    <col min="3592" max="3840" width="9.140625" style="1"/>
    <col min="3841" max="3841" width="2" style="1" customWidth="1"/>
    <col min="3842" max="3842" width="15" style="1" customWidth="1"/>
    <col min="3843" max="3843" width="15.85546875" style="1" customWidth="1"/>
    <col min="3844" max="3844" width="14.5703125" style="1" customWidth="1"/>
    <col min="3845" max="3845" width="13.5703125" style="1" customWidth="1"/>
    <col min="3846" max="3846" width="16.5703125" style="1" customWidth="1"/>
    <col min="3847" max="3847" width="15.28515625" style="1" customWidth="1"/>
    <col min="3848" max="4096" width="9.140625" style="1"/>
    <col min="4097" max="4097" width="2" style="1" customWidth="1"/>
    <col min="4098" max="4098" width="15" style="1" customWidth="1"/>
    <col min="4099" max="4099" width="15.85546875" style="1" customWidth="1"/>
    <col min="4100" max="4100" width="14.5703125" style="1" customWidth="1"/>
    <col min="4101" max="4101" width="13.5703125" style="1" customWidth="1"/>
    <col min="4102" max="4102" width="16.5703125" style="1" customWidth="1"/>
    <col min="4103" max="4103" width="15.28515625" style="1" customWidth="1"/>
    <col min="4104" max="4352" width="9.140625" style="1"/>
    <col min="4353" max="4353" width="2" style="1" customWidth="1"/>
    <col min="4354" max="4354" width="15" style="1" customWidth="1"/>
    <col min="4355" max="4355" width="15.85546875" style="1" customWidth="1"/>
    <col min="4356" max="4356" width="14.5703125" style="1" customWidth="1"/>
    <col min="4357" max="4357" width="13.5703125" style="1" customWidth="1"/>
    <col min="4358" max="4358" width="16.5703125" style="1" customWidth="1"/>
    <col min="4359" max="4359" width="15.28515625" style="1" customWidth="1"/>
    <col min="4360" max="4608" width="9.140625" style="1"/>
    <col min="4609" max="4609" width="2" style="1" customWidth="1"/>
    <col min="4610" max="4610" width="15" style="1" customWidth="1"/>
    <col min="4611" max="4611" width="15.85546875" style="1" customWidth="1"/>
    <col min="4612" max="4612" width="14.5703125" style="1" customWidth="1"/>
    <col min="4613" max="4613" width="13.5703125" style="1" customWidth="1"/>
    <col min="4614" max="4614" width="16.5703125" style="1" customWidth="1"/>
    <col min="4615" max="4615" width="15.28515625" style="1" customWidth="1"/>
    <col min="4616" max="4864" width="9.140625" style="1"/>
    <col min="4865" max="4865" width="2" style="1" customWidth="1"/>
    <col min="4866" max="4866" width="15" style="1" customWidth="1"/>
    <col min="4867" max="4867" width="15.85546875" style="1" customWidth="1"/>
    <col min="4868" max="4868" width="14.5703125" style="1" customWidth="1"/>
    <col min="4869" max="4869" width="13.5703125" style="1" customWidth="1"/>
    <col min="4870" max="4870" width="16.5703125" style="1" customWidth="1"/>
    <col min="4871" max="4871" width="15.28515625" style="1" customWidth="1"/>
    <col min="4872" max="5120" width="9.140625" style="1"/>
    <col min="5121" max="5121" width="2" style="1" customWidth="1"/>
    <col min="5122" max="5122" width="15" style="1" customWidth="1"/>
    <col min="5123" max="5123" width="15.85546875" style="1" customWidth="1"/>
    <col min="5124" max="5124" width="14.5703125" style="1" customWidth="1"/>
    <col min="5125" max="5125" width="13.5703125" style="1" customWidth="1"/>
    <col min="5126" max="5126" width="16.5703125" style="1" customWidth="1"/>
    <col min="5127" max="5127" width="15.28515625" style="1" customWidth="1"/>
    <col min="5128" max="5376" width="9.140625" style="1"/>
    <col min="5377" max="5377" width="2" style="1" customWidth="1"/>
    <col min="5378" max="5378" width="15" style="1" customWidth="1"/>
    <col min="5379" max="5379" width="15.85546875" style="1" customWidth="1"/>
    <col min="5380" max="5380" width="14.5703125" style="1" customWidth="1"/>
    <col min="5381" max="5381" width="13.5703125" style="1" customWidth="1"/>
    <col min="5382" max="5382" width="16.5703125" style="1" customWidth="1"/>
    <col min="5383" max="5383" width="15.28515625" style="1" customWidth="1"/>
    <col min="5384" max="5632" width="9.140625" style="1"/>
    <col min="5633" max="5633" width="2" style="1" customWidth="1"/>
    <col min="5634" max="5634" width="15" style="1" customWidth="1"/>
    <col min="5635" max="5635" width="15.85546875" style="1" customWidth="1"/>
    <col min="5636" max="5636" width="14.5703125" style="1" customWidth="1"/>
    <col min="5637" max="5637" width="13.5703125" style="1" customWidth="1"/>
    <col min="5638" max="5638" width="16.5703125" style="1" customWidth="1"/>
    <col min="5639" max="5639" width="15.28515625" style="1" customWidth="1"/>
    <col min="5640" max="5888" width="9.140625" style="1"/>
    <col min="5889" max="5889" width="2" style="1" customWidth="1"/>
    <col min="5890" max="5890" width="15" style="1" customWidth="1"/>
    <col min="5891" max="5891" width="15.85546875" style="1" customWidth="1"/>
    <col min="5892" max="5892" width="14.5703125" style="1" customWidth="1"/>
    <col min="5893" max="5893" width="13.5703125" style="1" customWidth="1"/>
    <col min="5894" max="5894" width="16.5703125" style="1" customWidth="1"/>
    <col min="5895" max="5895" width="15.28515625" style="1" customWidth="1"/>
    <col min="5896" max="6144" width="9.140625" style="1"/>
    <col min="6145" max="6145" width="2" style="1" customWidth="1"/>
    <col min="6146" max="6146" width="15" style="1" customWidth="1"/>
    <col min="6147" max="6147" width="15.85546875" style="1" customWidth="1"/>
    <col min="6148" max="6148" width="14.5703125" style="1" customWidth="1"/>
    <col min="6149" max="6149" width="13.5703125" style="1" customWidth="1"/>
    <col min="6150" max="6150" width="16.5703125" style="1" customWidth="1"/>
    <col min="6151" max="6151" width="15.28515625" style="1" customWidth="1"/>
    <col min="6152" max="6400" width="9.140625" style="1"/>
    <col min="6401" max="6401" width="2" style="1" customWidth="1"/>
    <col min="6402" max="6402" width="15" style="1" customWidth="1"/>
    <col min="6403" max="6403" width="15.85546875" style="1" customWidth="1"/>
    <col min="6404" max="6404" width="14.5703125" style="1" customWidth="1"/>
    <col min="6405" max="6405" width="13.5703125" style="1" customWidth="1"/>
    <col min="6406" max="6406" width="16.5703125" style="1" customWidth="1"/>
    <col min="6407" max="6407" width="15.28515625" style="1" customWidth="1"/>
    <col min="6408" max="6656" width="9.140625" style="1"/>
    <col min="6657" max="6657" width="2" style="1" customWidth="1"/>
    <col min="6658" max="6658" width="15" style="1" customWidth="1"/>
    <col min="6659" max="6659" width="15.85546875" style="1" customWidth="1"/>
    <col min="6660" max="6660" width="14.5703125" style="1" customWidth="1"/>
    <col min="6661" max="6661" width="13.5703125" style="1" customWidth="1"/>
    <col min="6662" max="6662" width="16.5703125" style="1" customWidth="1"/>
    <col min="6663" max="6663" width="15.28515625" style="1" customWidth="1"/>
    <col min="6664" max="6912" width="9.140625" style="1"/>
    <col min="6913" max="6913" width="2" style="1" customWidth="1"/>
    <col min="6914" max="6914" width="15" style="1" customWidth="1"/>
    <col min="6915" max="6915" width="15.85546875" style="1" customWidth="1"/>
    <col min="6916" max="6916" width="14.5703125" style="1" customWidth="1"/>
    <col min="6917" max="6917" width="13.5703125" style="1" customWidth="1"/>
    <col min="6918" max="6918" width="16.5703125" style="1" customWidth="1"/>
    <col min="6919" max="6919" width="15.28515625" style="1" customWidth="1"/>
    <col min="6920" max="7168" width="9.140625" style="1"/>
    <col min="7169" max="7169" width="2" style="1" customWidth="1"/>
    <col min="7170" max="7170" width="15" style="1" customWidth="1"/>
    <col min="7171" max="7171" width="15.85546875" style="1" customWidth="1"/>
    <col min="7172" max="7172" width="14.5703125" style="1" customWidth="1"/>
    <col min="7173" max="7173" width="13.5703125" style="1" customWidth="1"/>
    <col min="7174" max="7174" width="16.5703125" style="1" customWidth="1"/>
    <col min="7175" max="7175" width="15.28515625" style="1" customWidth="1"/>
    <col min="7176" max="7424" width="9.140625" style="1"/>
    <col min="7425" max="7425" width="2" style="1" customWidth="1"/>
    <col min="7426" max="7426" width="15" style="1" customWidth="1"/>
    <col min="7427" max="7427" width="15.85546875" style="1" customWidth="1"/>
    <col min="7428" max="7428" width="14.5703125" style="1" customWidth="1"/>
    <col min="7429" max="7429" width="13.5703125" style="1" customWidth="1"/>
    <col min="7430" max="7430" width="16.5703125" style="1" customWidth="1"/>
    <col min="7431" max="7431" width="15.28515625" style="1" customWidth="1"/>
    <col min="7432" max="7680" width="9.140625" style="1"/>
    <col min="7681" max="7681" width="2" style="1" customWidth="1"/>
    <col min="7682" max="7682" width="15" style="1" customWidth="1"/>
    <col min="7683" max="7683" width="15.85546875" style="1" customWidth="1"/>
    <col min="7684" max="7684" width="14.5703125" style="1" customWidth="1"/>
    <col min="7685" max="7685" width="13.5703125" style="1" customWidth="1"/>
    <col min="7686" max="7686" width="16.5703125" style="1" customWidth="1"/>
    <col min="7687" max="7687" width="15.28515625" style="1" customWidth="1"/>
    <col min="7688" max="7936" width="9.140625" style="1"/>
    <col min="7937" max="7937" width="2" style="1" customWidth="1"/>
    <col min="7938" max="7938" width="15" style="1" customWidth="1"/>
    <col min="7939" max="7939" width="15.85546875" style="1" customWidth="1"/>
    <col min="7940" max="7940" width="14.5703125" style="1" customWidth="1"/>
    <col min="7941" max="7941" width="13.5703125" style="1" customWidth="1"/>
    <col min="7942" max="7942" width="16.5703125" style="1" customWidth="1"/>
    <col min="7943" max="7943" width="15.28515625" style="1" customWidth="1"/>
    <col min="7944" max="8192" width="9.140625" style="1"/>
    <col min="8193" max="8193" width="2" style="1" customWidth="1"/>
    <col min="8194" max="8194" width="15" style="1" customWidth="1"/>
    <col min="8195" max="8195" width="15.85546875" style="1" customWidth="1"/>
    <col min="8196" max="8196" width="14.5703125" style="1" customWidth="1"/>
    <col min="8197" max="8197" width="13.5703125" style="1" customWidth="1"/>
    <col min="8198" max="8198" width="16.5703125" style="1" customWidth="1"/>
    <col min="8199" max="8199" width="15.28515625" style="1" customWidth="1"/>
    <col min="8200" max="8448" width="9.140625" style="1"/>
    <col min="8449" max="8449" width="2" style="1" customWidth="1"/>
    <col min="8450" max="8450" width="15" style="1" customWidth="1"/>
    <col min="8451" max="8451" width="15.85546875" style="1" customWidth="1"/>
    <col min="8452" max="8452" width="14.5703125" style="1" customWidth="1"/>
    <col min="8453" max="8453" width="13.5703125" style="1" customWidth="1"/>
    <col min="8454" max="8454" width="16.5703125" style="1" customWidth="1"/>
    <col min="8455" max="8455" width="15.28515625" style="1" customWidth="1"/>
    <col min="8456" max="8704" width="9.140625" style="1"/>
    <col min="8705" max="8705" width="2" style="1" customWidth="1"/>
    <col min="8706" max="8706" width="15" style="1" customWidth="1"/>
    <col min="8707" max="8707" width="15.85546875" style="1" customWidth="1"/>
    <col min="8708" max="8708" width="14.5703125" style="1" customWidth="1"/>
    <col min="8709" max="8709" width="13.5703125" style="1" customWidth="1"/>
    <col min="8710" max="8710" width="16.5703125" style="1" customWidth="1"/>
    <col min="8711" max="8711" width="15.28515625" style="1" customWidth="1"/>
    <col min="8712" max="8960" width="9.140625" style="1"/>
    <col min="8961" max="8961" width="2" style="1" customWidth="1"/>
    <col min="8962" max="8962" width="15" style="1" customWidth="1"/>
    <col min="8963" max="8963" width="15.85546875" style="1" customWidth="1"/>
    <col min="8964" max="8964" width="14.5703125" style="1" customWidth="1"/>
    <col min="8965" max="8965" width="13.5703125" style="1" customWidth="1"/>
    <col min="8966" max="8966" width="16.5703125" style="1" customWidth="1"/>
    <col min="8967" max="8967" width="15.28515625" style="1" customWidth="1"/>
    <col min="8968" max="9216" width="9.140625" style="1"/>
    <col min="9217" max="9217" width="2" style="1" customWidth="1"/>
    <col min="9218" max="9218" width="15" style="1" customWidth="1"/>
    <col min="9219" max="9219" width="15.85546875" style="1" customWidth="1"/>
    <col min="9220" max="9220" width="14.5703125" style="1" customWidth="1"/>
    <col min="9221" max="9221" width="13.5703125" style="1" customWidth="1"/>
    <col min="9222" max="9222" width="16.5703125" style="1" customWidth="1"/>
    <col min="9223" max="9223" width="15.28515625" style="1" customWidth="1"/>
    <col min="9224" max="9472" width="9.140625" style="1"/>
    <col min="9473" max="9473" width="2" style="1" customWidth="1"/>
    <col min="9474" max="9474" width="15" style="1" customWidth="1"/>
    <col min="9475" max="9475" width="15.85546875" style="1" customWidth="1"/>
    <col min="9476" max="9476" width="14.5703125" style="1" customWidth="1"/>
    <col min="9477" max="9477" width="13.5703125" style="1" customWidth="1"/>
    <col min="9478" max="9478" width="16.5703125" style="1" customWidth="1"/>
    <col min="9479" max="9479" width="15.28515625" style="1" customWidth="1"/>
    <col min="9480" max="9728" width="9.140625" style="1"/>
    <col min="9729" max="9729" width="2" style="1" customWidth="1"/>
    <col min="9730" max="9730" width="15" style="1" customWidth="1"/>
    <col min="9731" max="9731" width="15.85546875" style="1" customWidth="1"/>
    <col min="9732" max="9732" width="14.5703125" style="1" customWidth="1"/>
    <col min="9733" max="9733" width="13.5703125" style="1" customWidth="1"/>
    <col min="9734" max="9734" width="16.5703125" style="1" customWidth="1"/>
    <col min="9735" max="9735" width="15.28515625" style="1" customWidth="1"/>
    <col min="9736" max="9984" width="9.140625" style="1"/>
    <col min="9985" max="9985" width="2" style="1" customWidth="1"/>
    <col min="9986" max="9986" width="15" style="1" customWidth="1"/>
    <col min="9987" max="9987" width="15.85546875" style="1" customWidth="1"/>
    <col min="9988" max="9988" width="14.5703125" style="1" customWidth="1"/>
    <col min="9989" max="9989" width="13.5703125" style="1" customWidth="1"/>
    <col min="9990" max="9990" width="16.5703125" style="1" customWidth="1"/>
    <col min="9991" max="9991" width="15.28515625" style="1" customWidth="1"/>
    <col min="9992" max="10240" width="9.140625" style="1"/>
    <col min="10241" max="10241" width="2" style="1" customWidth="1"/>
    <col min="10242" max="10242" width="15" style="1" customWidth="1"/>
    <col min="10243" max="10243" width="15.85546875" style="1" customWidth="1"/>
    <col min="10244" max="10244" width="14.5703125" style="1" customWidth="1"/>
    <col min="10245" max="10245" width="13.5703125" style="1" customWidth="1"/>
    <col min="10246" max="10246" width="16.5703125" style="1" customWidth="1"/>
    <col min="10247" max="10247" width="15.28515625" style="1" customWidth="1"/>
    <col min="10248" max="10496" width="9.140625" style="1"/>
    <col min="10497" max="10497" width="2" style="1" customWidth="1"/>
    <col min="10498" max="10498" width="15" style="1" customWidth="1"/>
    <col min="10499" max="10499" width="15.85546875" style="1" customWidth="1"/>
    <col min="10500" max="10500" width="14.5703125" style="1" customWidth="1"/>
    <col min="10501" max="10501" width="13.5703125" style="1" customWidth="1"/>
    <col min="10502" max="10502" width="16.5703125" style="1" customWidth="1"/>
    <col min="10503" max="10503" width="15.28515625" style="1" customWidth="1"/>
    <col min="10504" max="10752" width="9.140625" style="1"/>
    <col min="10753" max="10753" width="2" style="1" customWidth="1"/>
    <col min="10754" max="10754" width="15" style="1" customWidth="1"/>
    <col min="10755" max="10755" width="15.85546875" style="1" customWidth="1"/>
    <col min="10756" max="10756" width="14.5703125" style="1" customWidth="1"/>
    <col min="10757" max="10757" width="13.5703125" style="1" customWidth="1"/>
    <col min="10758" max="10758" width="16.5703125" style="1" customWidth="1"/>
    <col min="10759" max="10759" width="15.28515625" style="1" customWidth="1"/>
    <col min="10760" max="11008" width="9.140625" style="1"/>
    <col min="11009" max="11009" width="2" style="1" customWidth="1"/>
    <col min="11010" max="11010" width="15" style="1" customWidth="1"/>
    <col min="11011" max="11011" width="15.85546875" style="1" customWidth="1"/>
    <col min="11012" max="11012" width="14.5703125" style="1" customWidth="1"/>
    <col min="11013" max="11013" width="13.5703125" style="1" customWidth="1"/>
    <col min="11014" max="11014" width="16.5703125" style="1" customWidth="1"/>
    <col min="11015" max="11015" width="15.28515625" style="1" customWidth="1"/>
    <col min="11016" max="11264" width="9.140625" style="1"/>
    <col min="11265" max="11265" width="2" style="1" customWidth="1"/>
    <col min="11266" max="11266" width="15" style="1" customWidth="1"/>
    <col min="11267" max="11267" width="15.85546875" style="1" customWidth="1"/>
    <col min="11268" max="11268" width="14.5703125" style="1" customWidth="1"/>
    <col min="11269" max="11269" width="13.5703125" style="1" customWidth="1"/>
    <col min="11270" max="11270" width="16.5703125" style="1" customWidth="1"/>
    <col min="11271" max="11271" width="15.28515625" style="1" customWidth="1"/>
    <col min="11272" max="11520" width="9.140625" style="1"/>
    <col min="11521" max="11521" width="2" style="1" customWidth="1"/>
    <col min="11522" max="11522" width="15" style="1" customWidth="1"/>
    <col min="11523" max="11523" width="15.85546875" style="1" customWidth="1"/>
    <col min="11524" max="11524" width="14.5703125" style="1" customWidth="1"/>
    <col min="11525" max="11525" width="13.5703125" style="1" customWidth="1"/>
    <col min="11526" max="11526" width="16.5703125" style="1" customWidth="1"/>
    <col min="11527" max="11527" width="15.28515625" style="1" customWidth="1"/>
    <col min="11528" max="11776" width="9.140625" style="1"/>
    <col min="11777" max="11777" width="2" style="1" customWidth="1"/>
    <col min="11778" max="11778" width="15" style="1" customWidth="1"/>
    <col min="11779" max="11779" width="15.85546875" style="1" customWidth="1"/>
    <col min="11780" max="11780" width="14.5703125" style="1" customWidth="1"/>
    <col min="11781" max="11781" width="13.5703125" style="1" customWidth="1"/>
    <col min="11782" max="11782" width="16.5703125" style="1" customWidth="1"/>
    <col min="11783" max="11783" width="15.28515625" style="1" customWidth="1"/>
    <col min="11784" max="12032" width="9.140625" style="1"/>
    <col min="12033" max="12033" width="2" style="1" customWidth="1"/>
    <col min="12034" max="12034" width="15" style="1" customWidth="1"/>
    <col min="12035" max="12035" width="15.85546875" style="1" customWidth="1"/>
    <col min="12036" max="12036" width="14.5703125" style="1" customWidth="1"/>
    <col min="12037" max="12037" width="13.5703125" style="1" customWidth="1"/>
    <col min="12038" max="12038" width="16.5703125" style="1" customWidth="1"/>
    <col min="12039" max="12039" width="15.28515625" style="1" customWidth="1"/>
    <col min="12040" max="12288" width="9.140625" style="1"/>
    <col min="12289" max="12289" width="2" style="1" customWidth="1"/>
    <col min="12290" max="12290" width="15" style="1" customWidth="1"/>
    <col min="12291" max="12291" width="15.85546875" style="1" customWidth="1"/>
    <col min="12292" max="12292" width="14.5703125" style="1" customWidth="1"/>
    <col min="12293" max="12293" width="13.5703125" style="1" customWidth="1"/>
    <col min="12294" max="12294" width="16.5703125" style="1" customWidth="1"/>
    <col min="12295" max="12295" width="15.28515625" style="1" customWidth="1"/>
    <col min="12296" max="12544" width="9.140625" style="1"/>
    <col min="12545" max="12545" width="2" style="1" customWidth="1"/>
    <col min="12546" max="12546" width="15" style="1" customWidth="1"/>
    <col min="12547" max="12547" width="15.85546875" style="1" customWidth="1"/>
    <col min="12548" max="12548" width="14.5703125" style="1" customWidth="1"/>
    <col min="12549" max="12549" width="13.5703125" style="1" customWidth="1"/>
    <col min="12550" max="12550" width="16.5703125" style="1" customWidth="1"/>
    <col min="12551" max="12551" width="15.28515625" style="1" customWidth="1"/>
    <col min="12552" max="12800" width="9.140625" style="1"/>
    <col min="12801" max="12801" width="2" style="1" customWidth="1"/>
    <col min="12802" max="12802" width="15" style="1" customWidth="1"/>
    <col min="12803" max="12803" width="15.85546875" style="1" customWidth="1"/>
    <col min="12804" max="12804" width="14.5703125" style="1" customWidth="1"/>
    <col min="12805" max="12805" width="13.5703125" style="1" customWidth="1"/>
    <col min="12806" max="12806" width="16.5703125" style="1" customWidth="1"/>
    <col min="12807" max="12807" width="15.28515625" style="1" customWidth="1"/>
    <col min="12808" max="13056" width="9.140625" style="1"/>
    <col min="13057" max="13057" width="2" style="1" customWidth="1"/>
    <col min="13058" max="13058" width="15" style="1" customWidth="1"/>
    <col min="13059" max="13059" width="15.85546875" style="1" customWidth="1"/>
    <col min="13060" max="13060" width="14.5703125" style="1" customWidth="1"/>
    <col min="13061" max="13061" width="13.5703125" style="1" customWidth="1"/>
    <col min="13062" max="13062" width="16.5703125" style="1" customWidth="1"/>
    <col min="13063" max="13063" width="15.28515625" style="1" customWidth="1"/>
    <col min="13064" max="13312" width="9.140625" style="1"/>
    <col min="13313" max="13313" width="2" style="1" customWidth="1"/>
    <col min="13314" max="13314" width="15" style="1" customWidth="1"/>
    <col min="13315" max="13315" width="15.85546875" style="1" customWidth="1"/>
    <col min="13316" max="13316" width="14.5703125" style="1" customWidth="1"/>
    <col min="13317" max="13317" width="13.5703125" style="1" customWidth="1"/>
    <col min="13318" max="13318" width="16.5703125" style="1" customWidth="1"/>
    <col min="13319" max="13319" width="15.28515625" style="1" customWidth="1"/>
    <col min="13320" max="13568" width="9.140625" style="1"/>
    <col min="13569" max="13569" width="2" style="1" customWidth="1"/>
    <col min="13570" max="13570" width="15" style="1" customWidth="1"/>
    <col min="13571" max="13571" width="15.85546875" style="1" customWidth="1"/>
    <col min="13572" max="13572" width="14.5703125" style="1" customWidth="1"/>
    <col min="13573" max="13573" width="13.5703125" style="1" customWidth="1"/>
    <col min="13574" max="13574" width="16.5703125" style="1" customWidth="1"/>
    <col min="13575" max="13575" width="15.28515625" style="1" customWidth="1"/>
    <col min="13576" max="13824" width="9.140625" style="1"/>
    <col min="13825" max="13825" width="2" style="1" customWidth="1"/>
    <col min="13826" max="13826" width="15" style="1" customWidth="1"/>
    <col min="13827" max="13827" width="15.85546875" style="1" customWidth="1"/>
    <col min="13828" max="13828" width="14.5703125" style="1" customWidth="1"/>
    <col min="13829" max="13829" width="13.5703125" style="1" customWidth="1"/>
    <col min="13830" max="13830" width="16.5703125" style="1" customWidth="1"/>
    <col min="13831" max="13831" width="15.28515625" style="1" customWidth="1"/>
    <col min="13832" max="14080" width="9.140625" style="1"/>
    <col min="14081" max="14081" width="2" style="1" customWidth="1"/>
    <col min="14082" max="14082" width="15" style="1" customWidth="1"/>
    <col min="14083" max="14083" width="15.85546875" style="1" customWidth="1"/>
    <col min="14084" max="14084" width="14.5703125" style="1" customWidth="1"/>
    <col min="14085" max="14085" width="13.5703125" style="1" customWidth="1"/>
    <col min="14086" max="14086" width="16.5703125" style="1" customWidth="1"/>
    <col min="14087" max="14087" width="15.28515625" style="1" customWidth="1"/>
    <col min="14088" max="14336" width="9.140625" style="1"/>
    <col min="14337" max="14337" width="2" style="1" customWidth="1"/>
    <col min="14338" max="14338" width="15" style="1" customWidth="1"/>
    <col min="14339" max="14339" width="15.85546875" style="1" customWidth="1"/>
    <col min="14340" max="14340" width="14.5703125" style="1" customWidth="1"/>
    <col min="14341" max="14341" width="13.5703125" style="1" customWidth="1"/>
    <col min="14342" max="14342" width="16.5703125" style="1" customWidth="1"/>
    <col min="14343" max="14343" width="15.28515625" style="1" customWidth="1"/>
    <col min="14344" max="14592" width="9.140625" style="1"/>
    <col min="14593" max="14593" width="2" style="1" customWidth="1"/>
    <col min="14594" max="14594" width="15" style="1" customWidth="1"/>
    <col min="14595" max="14595" width="15.85546875" style="1" customWidth="1"/>
    <col min="14596" max="14596" width="14.5703125" style="1" customWidth="1"/>
    <col min="14597" max="14597" width="13.5703125" style="1" customWidth="1"/>
    <col min="14598" max="14598" width="16.5703125" style="1" customWidth="1"/>
    <col min="14599" max="14599" width="15.28515625" style="1" customWidth="1"/>
    <col min="14600" max="14848" width="9.140625" style="1"/>
    <col min="14849" max="14849" width="2" style="1" customWidth="1"/>
    <col min="14850" max="14850" width="15" style="1" customWidth="1"/>
    <col min="14851" max="14851" width="15.85546875" style="1" customWidth="1"/>
    <col min="14852" max="14852" width="14.5703125" style="1" customWidth="1"/>
    <col min="14853" max="14853" width="13.5703125" style="1" customWidth="1"/>
    <col min="14854" max="14854" width="16.5703125" style="1" customWidth="1"/>
    <col min="14855" max="14855" width="15.28515625" style="1" customWidth="1"/>
    <col min="14856" max="15104" width="9.140625" style="1"/>
    <col min="15105" max="15105" width="2" style="1" customWidth="1"/>
    <col min="15106" max="15106" width="15" style="1" customWidth="1"/>
    <col min="15107" max="15107" width="15.85546875" style="1" customWidth="1"/>
    <col min="15108" max="15108" width="14.5703125" style="1" customWidth="1"/>
    <col min="15109" max="15109" width="13.5703125" style="1" customWidth="1"/>
    <col min="15110" max="15110" width="16.5703125" style="1" customWidth="1"/>
    <col min="15111" max="15111" width="15.28515625" style="1" customWidth="1"/>
    <col min="15112" max="15360" width="9.140625" style="1"/>
    <col min="15361" max="15361" width="2" style="1" customWidth="1"/>
    <col min="15362" max="15362" width="15" style="1" customWidth="1"/>
    <col min="15363" max="15363" width="15.85546875" style="1" customWidth="1"/>
    <col min="15364" max="15364" width="14.5703125" style="1" customWidth="1"/>
    <col min="15365" max="15365" width="13.5703125" style="1" customWidth="1"/>
    <col min="15366" max="15366" width="16.5703125" style="1" customWidth="1"/>
    <col min="15367" max="15367" width="15.28515625" style="1" customWidth="1"/>
    <col min="15368" max="15616" width="9.140625" style="1"/>
    <col min="15617" max="15617" width="2" style="1" customWidth="1"/>
    <col min="15618" max="15618" width="15" style="1" customWidth="1"/>
    <col min="15619" max="15619" width="15.85546875" style="1" customWidth="1"/>
    <col min="15620" max="15620" width="14.5703125" style="1" customWidth="1"/>
    <col min="15621" max="15621" width="13.5703125" style="1" customWidth="1"/>
    <col min="15622" max="15622" width="16.5703125" style="1" customWidth="1"/>
    <col min="15623" max="15623" width="15.28515625" style="1" customWidth="1"/>
    <col min="15624" max="15872" width="9.140625" style="1"/>
    <col min="15873" max="15873" width="2" style="1" customWidth="1"/>
    <col min="15874" max="15874" width="15" style="1" customWidth="1"/>
    <col min="15875" max="15875" width="15.85546875" style="1" customWidth="1"/>
    <col min="15876" max="15876" width="14.5703125" style="1" customWidth="1"/>
    <col min="15877" max="15877" width="13.5703125" style="1" customWidth="1"/>
    <col min="15878" max="15878" width="16.5703125" style="1" customWidth="1"/>
    <col min="15879" max="15879" width="15.28515625" style="1" customWidth="1"/>
    <col min="15880" max="16128" width="9.140625" style="1"/>
    <col min="16129" max="16129" width="2" style="1" customWidth="1"/>
    <col min="16130" max="16130" width="15" style="1" customWidth="1"/>
    <col min="16131" max="16131" width="15.85546875" style="1" customWidth="1"/>
    <col min="16132" max="16132" width="14.5703125" style="1" customWidth="1"/>
    <col min="16133" max="16133" width="13.5703125" style="1" customWidth="1"/>
    <col min="16134" max="16134" width="16.5703125" style="1" customWidth="1"/>
    <col min="16135" max="16135" width="15.28515625" style="1" customWidth="1"/>
    <col min="16136" max="16384" width="9.140625" style="1"/>
  </cols>
  <sheetData>
    <row r="1" spans="1:57" ht="24.75" customHeight="1" thickBot="1" x14ac:dyDescent="0.25">
      <c r="A1" s="93" t="s">
        <v>100</v>
      </c>
      <c r="B1" s="94"/>
      <c r="C1" s="94"/>
      <c r="D1" s="94"/>
      <c r="E1" s="94"/>
      <c r="F1" s="94"/>
      <c r="G1" s="94"/>
    </row>
    <row r="2" spans="1:57" ht="12.75" customHeight="1" x14ac:dyDescent="0.2">
      <c r="A2" s="95" t="s">
        <v>32</v>
      </c>
      <c r="B2" s="96"/>
      <c r="C2" s="97" t="s">
        <v>105</v>
      </c>
      <c r="D2" s="97" t="s">
        <v>106</v>
      </c>
      <c r="E2" s="98"/>
      <c r="F2" s="99" t="s">
        <v>33</v>
      </c>
      <c r="G2" s="100"/>
    </row>
    <row r="3" spans="1:57" ht="3" hidden="1" customHeight="1" x14ac:dyDescent="0.2">
      <c r="A3" s="101"/>
      <c r="B3" s="102"/>
      <c r="C3" s="103"/>
      <c r="D3" s="103"/>
      <c r="E3" s="104"/>
      <c r="F3" s="105"/>
      <c r="G3" s="106"/>
    </row>
    <row r="4" spans="1:57" ht="12" customHeight="1" x14ac:dyDescent="0.2">
      <c r="A4" s="107" t="s">
        <v>34</v>
      </c>
      <c r="B4" s="102"/>
      <c r="C4" s="103"/>
      <c r="D4" s="103"/>
      <c r="E4" s="104"/>
      <c r="F4" s="105" t="s">
        <v>35</v>
      </c>
      <c r="G4" s="108"/>
    </row>
    <row r="5" spans="1:57" ht="12.95" customHeight="1" x14ac:dyDescent="0.2">
      <c r="A5" s="109" t="s">
        <v>105</v>
      </c>
      <c r="B5" s="110"/>
      <c r="C5" s="111" t="s">
        <v>106</v>
      </c>
      <c r="D5" s="112"/>
      <c r="E5" s="110"/>
      <c r="F5" s="105" t="s">
        <v>36</v>
      </c>
      <c r="G5" s="106"/>
    </row>
    <row r="6" spans="1:57" ht="12.95" customHeight="1" x14ac:dyDescent="0.2">
      <c r="A6" s="107" t="s">
        <v>37</v>
      </c>
      <c r="B6" s="102"/>
      <c r="C6" s="103"/>
      <c r="D6" s="103"/>
      <c r="E6" s="104"/>
      <c r="F6" s="113" t="s">
        <v>38</v>
      </c>
      <c r="G6" s="114"/>
      <c r="O6" s="115"/>
    </row>
    <row r="7" spans="1:57" ht="12.95" customHeight="1" x14ac:dyDescent="0.2">
      <c r="A7" s="116" t="s">
        <v>102</v>
      </c>
      <c r="B7" s="117"/>
      <c r="C7" s="118" t="s">
        <v>103</v>
      </c>
      <c r="D7" s="119"/>
      <c r="E7" s="119"/>
      <c r="F7" s="120" t="s">
        <v>39</v>
      </c>
      <c r="G7" s="114">
        <f>IF(G6=0,,ROUND((F30+F32)/G6,1))</f>
        <v>0</v>
      </c>
    </row>
    <row r="8" spans="1:57" x14ac:dyDescent="0.2">
      <c r="A8" s="121" t="s">
        <v>40</v>
      </c>
      <c r="B8" s="105"/>
      <c r="C8" s="314" t="s">
        <v>406</v>
      </c>
      <c r="D8" s="314"/>
      <c r="E8" s="315"/>
      <c r="F8" s="122" t="s">
        <v>41</v>
      </c>
      <c r="G8" s="123"/>
      <c r="H8" s="124"/>
      <c r="I8" s="125"/>
    </row>
    <row r="9" spans="1:57" x14ac:dyDescent="0.2">
      <c r="A9" s="121" t="s">
        <v>42</v>
      </c>
      <c r="B9" s="105"/>
      <c r="C9" s="314"/>
      <c r="D9" s="314"/>
      <c r="E9" s="315"/>
      <c r="F9" s="105"/>
      <c r="G9" s="126"/>
      <c r="H9" s="127"/>
    </row>
    <row r="10" spans="1:57" x14ac:dyDescent="0.2">
      <c r="A10" s="121" t="s">
        <v>43</v>
      </c>
      <c r="B10" s="105"/>
      <c r="C10" s="314" t="s">
        <v>405</v>
      </c>
      <c r="D10" s="314"/>
      <c r="E10" s="314"/>
      <c r="F10" s="128"/>
      <c r="G10" s="129"/>
      <c r="H10" s="130"/>
    </row>
    <row r="11" spans="1:57" ht="13.5" customHeight="1" x14ac:dyDescent="0.2">
      <c r="A11" s="121" t="s">
        <v>44</v>
      </c>
      <c r="B11" s="105"/>
      <c r="C11" s="314"/>
      <c r="D11" s="314"/>
      <c r="E11" s="314"/>
      <c r="F11" s="131" t="s">
        <v>45</v>
      </c>
      <c r="G11" s="132"/>
      <c r="H11" s="127"/>
      <c r="BA11" s="133"/>
      <c r="BB11" s="133"/>
      <c r="BC11" s="133"/>
      <c r="BD11" s="133"/>
      <c r="BE11" s="133"/>
    </row>
    <row r="12" spans="1:57" ht="12.75" customHeight="1" x14ac:dyDescent="0.2">
      <c r="A12" s="134" t="s">
        <v>46</v>
      </c>
      <c r="B12" s="102"/>
      <c r="C12" s="316"/>
      <c r="D12" s="316"/>
      <c r="E12" s="316"/>
      <c r="F12" s="135" t="s">
        <v>47</v>
      </c>
      <c r="G12" s="136"/>
      <c r="H12" s="127"/>
    </row>
    <row r="13" spans="1:57" ht="28.5" customHeight="1" thickBot="1" x14ac:dyDescent="0.25">
      <c r="A13" s="137" t="s">
        <v>48</v>
      </c>
      <c r="B13" s="138"/>
      <c r="C13" s="138"/>
      <c r="D13" s="138"/>
      <c r="E13" s="139"/>
      <c r="F13" s="139"/>
      <c r="G13" s="140"/>
      <c r="H13" s="127"/>
    </row>
    <row r="14" spans="1:57" ht="17.25" customHeight="1" thickBot="1" x14ac:dyDescent="0.25">
      <c r="A14" s="141" t="s">
        <v>49</v>
      </c>
      <c r="B14" s="142"/>
      <c r="C14" s="143"/>
      <c r="D14" s="144" t="s">
        <v>50</v>
      </c>
      <c r="E14" s="145"/>
      <c r="F14" s="145"/>
      <c r="G14" s="143"/>
    </row>
    <row r="15" spans="1:57" ht="15.95" customHeight="1" x14ac:dyDescent="0.2">
      <c r="A15" s="146"/>
      <c r="B15" s="147" t="s">
        <v>51</v>
      </c>
      <c r="C15" s="148">
        <f>'01 01 Rek'!E22</f>
        <v>0</v>
      </c>
      <c r="D15" s="149" t="str">
        <f>'01 01 Rek'!A27</f>
        <v>Ztížené výrobní podmínky</v>
      </c>
      <c r="E15" s="150"/>
      <c r="F15" s="151"/>
      <c r="G15" s="148">
        <f>'01 01 Rek'!I27</f>
        <v>0</v>
      </c>
    </row>
    <row r="16" spans="1:57" ht="15.95" customHeight="1" x14ac:dyDescent="0.2">
      <c r="A16" s="146" t="s">
        <v>52</v>
      </c>
      <c r="B16" s="147" t="s">
        <v>53</v>
      </c>
      <c r="C16" s="148">
        <f>'01 01 Rek'!F22</f>
        <v>0</v>
      </c>
      <c r="D16" s="101" t="str">
        <f>'01 01 Rek'!A28</f>
        <v>Oborová přirážka</v>
      </c>
      <c r="E16" s="152"/>
      <c r="F16" s="153"/>
      <c r="G16" s="148">
        <f>'01 01 Rek'!I28</f>
        <v>0</v>
      </c>
    </row>
    <row r="17" spans="1:7" ht="15.95" customHeight="1" x14ac:dyDescent="0.2">
      <c r="A17" s="146" t="s">
        <v>54</v>
      </c>
      <c r="B17" s="147" t="s">
        <v>55</v>
      </c>
      <c r="C17" s="148">
        <f>'01 01 Rek'!H22</f>
        <v>0</v>
      </c>
      <c r="D17" s="101" t="str">
        <f>'01 01 Rek'!A29</f>
        <v>Přesun stavebních kapacit</v>
      </c>
      <c r="E17" s="152"/>
      <c r="F17" s="153"/>
      <c r="G17" s="148">
        <f>'01 01 Rek'!I29</f>
        <v>0</v>
      </c>
    </row>
    <row r="18" spans="1:7" ht="15.95" customHeight="1" x14ac:dyDescent="0.2">
      <c r="A18" s="154" t="s">
        <v>56</v>
      </c>
      <c r="B18" s="155" t="s">
        <v>57</v>
      </c>
      <c r="C18" s="148">
        <f>'01 01 Rek'!G22</f>
        <v>0</v>
      </c>
      <c r="D18" s="101" t="str">
        <f>'01 01 Rek'!A30</f>
        <v>Mimostaveništní doprava</v>
      </c>
      <c r="E18" s="152"/>
      <c r="F18" s="153"/>
      <c r="G18" s="148">
        <f>'01 01 Rek'!I30</f>
        <v>0</v>
      </c>
    </row>
    <row r="19" spans="1:7" ht="15.95" customHeight="1" x14ac:dyDescent="0.2">
      <c r="A19" s="156" t="s">
        <v>58</v>
      </c>
      <c r="B19" s="147"/>
      <c r="C19" s="148">
        <f>SUM(C15:C18)</f>
        <v>0</v>
      </c>
      <c r="D19" s="101" t="str">
        <f>'01 01 Rek'!A31</f>
        <v>Zařízení staveniště</v>
      </c>
      <c r="E19" s="152"/>
      <c r="F19" s="153"/>
      <c r="G19" s="148">
        <f>'01 01 Rek'!I31</f>
        <v>0</v>
      </c>
    </row>
    <row r="20" spans="1:7" ht="15.95" customHeight="1" x14ac:dyDescent="0.2">
      <c r="A20" s="156"/>
      <c r="B20" s="147"/>
      <c r="C20" s="148"/>
      <c r="D20" s="101" t="str">
        <f>'01 01 Rek'!A32</f>
        <v>Provoz investora</v>
      </c>
      <c r="E20" s="152"/>
      <c r="F20" s="153"/>
      <c r="G20" s="148">
        <f>'01 01 Rek'!I32</f>
        <v>0</v>
      </c>
    </row>
    <row r="21" spans="1:7" ht="15.95" customHeight="1" x14ac:dyDescent="0.2">
      <c r="A21" s="156" t="s">
        <v>29</v>
      </c>
      <c r="B21" s="147"/>
      <c r="C21" s="148">
        <f>'01 01 Rek'!I22</f>
        <v>0</v>
      </c>
      <c r="D21" s="101" t="str">
        <f>'01 01 Rek'!A33</f>
        <v>Kompletační činnost (IČD)</v>
      </c>
      <c r="E21" s="152"/>
      <c r="F21" s="153"/>
      <c r="G21" s="148">
        <f>'01 01 Rek'!I33</f>
        <v>0</v>
      </c>
    </row>
    <row r="22" spans="1:7" ht="15.95" customHeight="1" x14ac:dyDescent="0.2">
      <c r="A22" s="157" t="s">
        <v>59</v>
      </c>
      <c r="B22" s="127"/>
      <c r="C22" s="148">
        <f>C19+C21</f>
        <v>0</v>
      </c>
      <c r="D22" s="101" t="s">
        <v>60</v>
      </c>
      <c r="E22" s="152"/>
      <c r="F22" s="153"/>
      <c r="G22" s="148">
        <f>G23-SUM(G15:G21)</f>
        <v>0</v>
      </c>
    </row>
    <row r="23" spans="1:7" ht="15.95" customHeight="1" thickBot="1" x14ac:dyDescent="0.25">
      <c r="A23" s="317" t="s">
        <v>61</v>
      </c>
      <c r="B23" s="318"/>
      <c r="C23" s="158">
        <f>C22+G23</f>
        <v>0</v>
      </c>
      <c r="D23" s="159" t="s">
        <v>62</v>
      </c>
      <c r="E23" s="160"/>
      <c r="F23" s="161"/>
      <c r="G23" s="148">
        <f>'01 01 Rek'!H35</f>
        <v>0</v>
      </c>
    </row>
    <row r="24" spans="1:7" x14ac:dyDescent="0.2">
      <c r="A24" s="162" t="s">
        <v>63</v>
      </c>
      <c r="B24" s="163"/>
      <c r="C24" s="164"/>
      <c r="D24" s="163" t="s">
        <v>64</v>
      </c>
      <c r="E24" s="163"/>
      <c r="F24" s="165" t="s">
        <v>65</v>
      </c>
      <c r="G24" s="166"/>
    </row>
    <row r="25" spans="1:7" x14ac:dyDescent="0.2">
      <c r="A25" s="157" t="s">
        <v>66</v>
      </c>
      <c r="B25" s="127"/>
      <c r="C25" s="167" t="s">
        <v>864</v>
      </c>
      <c r="D25" s="127" t="s">
        <v>66</v>
      </c>
      <c r="F25" s="168" t="s">
        <v>66</v>
      </c>
      <c r="G25" s="169"/>
    </row>
    <row r="26" spans="1:7" ht="37.5" customHeight="1" x14ac:dyDescent="0.2">
      <c r="A26" s="157" t="s">
        <v>67</v>
      </c>
      <c r="B26" s="170"/>
      <c r="C26" s="337">
        <v>43182</v>
      </c>
      <c r="D26" s="127" t="s">
        <v>67</v>
      </c>
      <c r="F26" s="168" t="s">
        <v>67</v>
      </c>
      <c r="G26" s="169"/>
    </row>
    <row r="27" spans="1:7" x14ac:dyDescent="0.2">
      <c r="A27" s="157"/>
      <c r="B27" s="171"/>
      <c r="C27" s="167"/>
      <c r="D27" s="127"/>
      <c r="F27" s="168"/>
      <c r="G27" s="169"/>
    </row>
    <row r="28" spans="1:7" x14ac:dyDescent="0.2">
      <c r="A28" s="157" t="s">
        <v>68</v>
      </c>
      <c r="B28" s="127"/>
      <c r="C28" s="167"/>
      <c r="D28" s="168" t="s">
        <v>69</v>
      </c>
      <c r="E28" s="167"/>
      <c r="F28" s="172" t="s">
        <v>69</v>
      </c>
      <c r="G28" s="169"/>
    </row>
    <row r="29" spans="1:7" ht="69" customHeight="1" x14ac:dyDescent="0.2">
      <c r="A29" s="157"/>
      <c r="B29" s="127"/>
      <c r="C29" s="173"/>
      <c r="D29" s="174"/>
      <c r="E29" s="173"/>
      <c r="F29" s="127"/>
      <c r="G29" s="169"/>
    </row>
    <row r="30" spans="1:7" x14ac:dyDescent="0.2">
      <c r="A30" s="175" t="s">
        <v>11</v>
      </c>
      <c r="B30" s="176"/>
      <c r="C30" s="177">
        <v>21</v>
      </c>
      <c r="D30" s="176" t="s">
        <v>70</v>
      </c>
      <c r="E30" s="178"/>
      <c r="F30" s="309">
        <f>C23-F32</f>
        <v>0</v>
      </c>
      <c r="G30" s="310"/>
    </row>
    <row r="31" spans="1:7" x14ac:dyDescent="0.2">
      <c r="A31" s="175" t="s">
        <v>71</v>
      </c>
      <c r="B31" s="176"/>
      <c r="C31" s="177">
        <f>C30</f>
        <v>21</v>
      </c>
      <c r="D31" s="176" t="s">
        <v>72</v>
      </c>
      <c r="E31" s="178"/>
      <c r="F31" s="309">
        <f>ROUND(PRODUCT(F30,C31/100),0)</f>
        <v>0</v>
      </c>
      <c r="G31" s="310"/>
    </row>
    <row r="32" spans="1:7" x14ac:dyDescent="0.2">
      <c r="A32" s="175" t="s">
        <v>11</v>
      </c>
      <c r="B32" s="176"/>
      <c r="C32" s="177">
        <v>0</v>
      </c>
      <c r="D32" s="176" t="s">
        <v>72</v>
      </c>
      <c r="E32" s="178"/>
      <c r="F32" s="309">
        <v>0</v>
      </c>
      <c r="G32" s="310"/>
    </row>
    <row r="33" spans="1:8" x14ac:dyDescent="0.2">
      <c r="A33" s="175" t="s">
        <v>71</v>
      </c>
      <c r="B33" s="179"/>
      <c r="C33" s="180">
        <f>C32</f>
        <v>0</v>
      </c>
      <c r="D33" s="176" t="s">
        <v>72</v>
      </c>
      <c r="E33" s="153"/>
      <c r="F33" s="309">
        <f>ROUND(PRODUCT(F32,C33/100),0)</f>
        <v>0</v>
      </c>
      <c r="G33" s="310"/>
    </row>
    <row r="34" spans="1:8" s="184" customFormat="1" ht="19.5" customHeight="1" thickBot="1" x14ac:dyDescent="0.3">
      <c r="A34" s="181" t="s">
        <v>73</v>
      </c>
      <c r="B34" s="182"/>
      <c r="C34" s="182"/>
      <c r="D34" s="182"/>
      <c r="E34" s="183"/>
      <c r="F34" s="311">
        <f>ROUND(SUM(F30:F33),0)</f>
        <v>0</v>
      </c>
      <c r="G34" s="312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13"/>
      <c r="C37" s="313"/>
      <c r="D37" s="313"/>
      <c r="E37" s="313"/>
      <c r="F37" s="313"/>
      <c r="G37" s="313"/>
      <c r="H37" s="1" t="s">
        <v>1</v>
      </c>
    </row>
    <row r="38" spans="1:8" ht="12.75" customHeight="1" x14ac:dyDescent="0.2">
      <c r="A38" s="185"/>
      <c r="B38" s="313"/>
      <c r="C38" s="313"/>
      <c r="D38" s="313"/>
      <c r="E38" s="313"/>
      <c r="F38" s="313"/>
      <c r="G38" s="313"/>
      <c r="H38" s="1" t="s">
        <v>1</v>
      </c>
    </row>
    <row r="39" spans="1:8" x14ac:dyDescent="0.2">
      <c r="A39" s="185"/>
      <c r="B39" s="313"/>
      <c r="C39" s="313"/>
      <c r="D39" s="313"/>
      <c r="E39" s="313"/>
      <c r="F39" s="313"/>
      <c r="G39" s="313"/>
      <c r="H39" s="1" t="s">
        <v>1</v>
      </c>
    </row>
    <row r="40" spans="1:8" x14ac:dyDescent="0.2">
      <c r="A40" s="185"/>
      <c r="B40" s="313"/>
      <c r="C40" s="313"/>
      <c r="D40" s="313"/>
      <c r="E40" s="313"/>
      <c r="F40" s="313"/>
      <c r="G40" s="313"/>
      <c r="H40" s="1" t="s">
        <v>1</v>
      </c>
    </row>
    <row r="41" spans="1:8" x14ac:dyDescent="0.2">
      <c r="A41" s="185"/>
      <c r="B41" s="313"/>
      <c r="C41" s="313"/>
      <c r="D41" s="313"/>
      <c r="E41" s="313"/>
      <c r="F41" s="313"/>
      <c r="G41" s="313"/>
      <c r="H41" s="1" t="s">
        <v>1</v>
      </c>
    </row>
    <row r="42" spans="1:8" x14ac:dyDescent="0.2">
      <c r="A42" s="185"/>
      <c r="B42" s="313"/>
      <c r="C42" s="313"/>
      <c r="D42" s="313"/>
      <c r="E42" s="313"/>
      <c r="F42" s="313"/>
      <c r="G42" s="313"/>
      <c r="H42" s="1" t="s">
        <v>1</v>
      </c>
    </row>
    <row r="43" spans="1:8" x14ac:dyDescent="0.2">
      <c r="A43" s="185"/>
      <c r="B43" s="313"/>
      <c r="C43" s="313"/>
      <c r="D43" s="313"/>
      <c r="E43" s="313"/>
      <c r="F43" s="313"/>
      <c r="G43" s="313"/>
      <c r="H43" s="1" t="s">
        <v>1</v>
      </c>
    </row>
    <row r="44" spans="1:8" ht="12.75" customHeight="1" x14ac:dyDescent="0.2">
      <c r="A44" s="185"/>
      <c r="B44" s="313"/>
      <c r="C44" s="313"/>
      <c r="D44" s="313"/>
      <c r="E44" s="313"/>
      <c r="F44" s="313"/>
      <c r="G44" s="313"/>
      <c r="H44" s="1" t="s">
        <v>1</v>
      </c>
    </row>
    <row r="45" spans="1:8" ht="12.75" customHeight="1" x14ac:dyDescent="0.2">
      <c r="A45" s="185"/>
      <c r="B45" s="313"/>
      <c r="C45" s="313"/>
      <c r="D45" s="313"/>
      <c r="E45" s="313"/>
      <c r="F45" s="313"/>
      <c r="G45" s="313"/>
      <c r="H45" s="1" t="s">
        <v>1</v>
      </c>
    </row>
    <row r="46" spans="1:8" x14ac:dyDescent="0.2">
      <c r="B46" s="308"/>
      <c r="C46" s="308"/>
      <c r="D46" s="308"/>
      <c r="E46" s="308"/>
      <c r="F46" s="308"/>
      <c r="G46" s="308"/>
    </row>
    <row r="47" spans="1:8" x14ac:dyDescent="0.2">
      <c r="B47" s="308"/>
      <c r="C47" s="308"/>
      <c r="D47" s="308"/>
      <c r="E47" s="308"/>
      <c r="F47" s="308"/>
      <c r="G47" s="308"/>
    </row>
    <row r="48" spans="1:8" x14ac:dyDescent="0.2">
      <c r="B48" s="308"/>
      <c r="C48" s="308"/>
      <c r="D48" s="308"/>
      <c r="E48" s="308"/>
      <c r="F48" s="308"/>
      <c r="G48" s="308"/>
    </row>
    <row r="49" spans="2:7" x14ac:dyDescent="0.2">
      <c r="B49" s="308"/>
      <c r="C49" s="308"/>
      <c r="D49" s="308"/>
      <c r="E49" s="308"/>
      <c r="F49" s="308"/>
      <c r="G49" s="308"/>
    </row>
    <row r="50" spans="2:7" x14ac:dyDescent="0.2">
      <c r="B50" s="308"/>
      <c r="C50" s="308"/>
      <c r="D50" s="308"/>
      <c r="E50" s="308"/>
      <c r="F50" s="308"/>
      <c r="G50" s="308"/>
    </row>
    <row r="51" spans="2:7" x14ac:dyDescent="0.2">
      <c r="B51" s="308"/>
      <c r="C51" s="308"/>
      <c r="D51" s="308"/>
      <c r="E51" s="308"/>
      <c r="F51" s="308"/>
      <c r="G51" s="308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90551181102362199" right="0.31496062992125984" top="0.94488188976377951" bottom="0.94488188976377951" header="0.31496062992125984" footer="0.31496062992125984"/>
  <pageSetup paperSize="9" scale="95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8B3F5-FE30-4656-ABA9-CBE7F0F1BB1A}">
  <sheetPr codeName="List31"/>
  <dimension ref="A1:IV86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256" width="9.140625" style="1"/>
    <col min="257" max="257" width="5.85546875" style="1" customWidth="1"/>
    <col min="258" max="258" width="6.140625" style="1" customWidth="1"/>
    <col min="259" max="259" width="11.42578125" style="1" customWidth="1"/>
    <col min="260" max="260" width="15.85546875" style="1" customWidth="1"/>
    <col min="261" max="261" width="11.28515625" style="1" customWidth="1"/>
    <col min="262" max="262" width="10.85546875" style="1" customWidth="1"/>
    <col min="263" max="263" width="11" style="1" customWidth="1"/>
    <col min="264" max="264" width="11.140625" style="1" customWidth="1"/>
    <col min="265" max="265" width="10.7109375" style="1" customWidth="1"/>
    <col min="266" max="512" width="9.140625" style="1"/>
    <col min="513" max="513" width="5.85546875" style="1" customWidth="1"/>
    <col min="514" max="514" width="6.140625" style="1" customWidth="1"/>
    <col min="515" max="515" width="11.42578125" style="1" customWidth="1"/>
    <col min="516" max="516" width="15.85546875" style="1" customWidth="1"/>
    <col min="517" max="517" width="11.28515625" style="1" customWidth="1"/>
    <col min="518" max="518" width="10.85546875" style="1" customWidth="1"/>
    <col min="519" max="519" width="11" style="1" customWidth="1"/>
    <col min="520" max="520" width="11.140625" style="1" customWidth="1"/>
    <col min="521" max="521" width="10.7109375" style="1" customWidth="1"/>
    <col min="522" max="768" width="9.140625" style="1"/>
    <col min="769" max="769" width="5.85546875" style="1" customWidth="1"/>
    <col min="770" max="770" width="6.140625" style="1" customWidth="1"/>
    <col min="771" max="771" width="11.42578125" style="1" customWidth="1"/>
    <col min="772" max="772" width="15.85546875" style="1" customWidth="1"/>
    <col min="773" max="773" width="11.28515625" style="1" customWidth="1"/>
    <col min="774" max="774" width="10.85546875" style="1" customWidth="1"/>
    <col min="775" max="775" width="11" style="1" customWidth="1"/>
    <col min="776" max="776" width="11.140625" style="1" customWidth="1"/>
    <col min="777" max="777" width="10.7109375" style="1" customWidth="1"/>
    <col min="778" max="1024" width="9.140625" style="1"/>
    <col min="1025" max="1025" width="5.85546875" style="1" customWidth="1"/>
    <col min="1026" max="1026" width="6.140625" style="1" customWidth="1"/>
    <col min="1027" max="1027" width="11.42578125" style="1" customWidth="1"/>
    <col min="1028" max="1028" width="15.85546875" style="1" customWidth="1"/>
    <col min="1029" max="1029" width="11.28515625" style="1" customWidth="1"/>
    <col min="1030" max="1030" width="10.85546875" style="1" customWidth="1"/>
    <col min="1031" max="1031" width="11" style="1" customWidth="1"/>
    <col min="1032" max="1032" width="11.140625" style="1" customWidth="1"/>
    <col min="1033" max="1033" width="10.7109375" style="1" customWidth="1"/>
    <col min="1034" max="1280" width="9.140625" style="1"/>
    <col min="1281" max="1281" width="5.85546875" style="1" customWidth="1"/>
    <col min="1282" max="1282" width="6.140625" style="1" customWidth="1"/>
    <col min="1283" max="1283" width="11.42578125" style="1" customWidth="1"/>
    <col min="1284" max="1284" width="15.85546875" style="1" customWidth="1"/>
    <col min="1285" max="1285" width="11.28515625" style="1" customWidth="1"/>
    <col min="1286" max="1286" width="10.85546875" style="1" customWidth="1"/>
    <col min="1287" max="1287" width="11" style="1" customWidth="1"/>
    <col min="1288" max="1288" width="11.140625" style="1" customWidth="1"/>
    <col min="1289" max="1289" width="10.7109375" style="1" customWidth="1"/>
    <col min="1290" max="1536" width="9.140625" style="1"/>
    <col min="1537" max="1537" width="5.85546875" style="1" customWidth="1"/>
    <col min="1538" max="1538" width="6.140625" style="1" customWidth="1"/>
    <col min="1539" max="1539" width="11.42578125" style="1" customWidth="1"/>
    <col min="1540" max="1540" width="15.85546875" style="1" customWidth="1"/>
    <col min="1541" max="1541" width="11.28515625" style="1" customWidth="1"/>
    <col min="1542" max="1542" width="10.85546875" style="1" customWidth="1"/>
    <col min="1543" max="1543" width="11" style="1" customWidth="1"/>
    <col min="1544" max="1544" width="11.140625" style="1" customWidth="1"/>
    <col min="1545" max="1545" width="10.7109375" style="1" customWidth="1"/>
    <col min="1546" max="1792" width="9.140625" style="1"/>
    <col min="1793" max="1793" width="5.85546875" style="1" customWidth="1"/>
    <col min="1794" max="1794" width="6.140625" style="1" customWidth="1"/>
    <col min="1795" max="1795" width="11.42578125" style="1" customWidth="1"/>
    <col min="1796" max="1796" width="15.85546875" style="1" customWidth="1"/>
    <col min="1797" max="1797" width="11.28515625" style="1" customWidth="1"/>
    <col min="1798" max="1798" width="10.85546875" style="1" customWidth="1"/>
    <col min="1799" max="1799" width="11" style="1" customWidth="1"/>
    <col min="1800" max="1800" width="11.140625" style="1" customWidth="1"/>
    <col min="1801" max="1801" width="10.7109375" style="1" customWidth="1"/>
    <col min="1802" max="2048" width="9.140625" style="1"/>
    <col min="2049" max="2049" width="5.85546875" style="1" customWidth="1"/>
    <col min="2050" max="2050" width="6.140625" style="1" customWidth="1"/>
    <col min="2051" max="2051" width="11.42578125" style="1" customWidth="1"/>
    <col min="2052" max="2052" width="15.85546875" style="1" customWidth="1"/>
    <col min="2053" max="2053" width="11.28515625" style="1" customWidth="1"/>
    <col min="2054" max="2054" width="10.85546875" style="1" customWidth="1"/>
    <col min="2055" max="2055" width="11" style="1" customWidth="1"/>
    <col min="2056" max="2056" width="11.140625" style="1" customWidth="1"/>
    <col min="2057" max="2057" width="10.7109375" style="1" customWidth="1"/>
    <col min="2058" max="2304" width="9.140625" style="1"/>
    <col min="2305" max="2305" width="5.85546875" style="1" customWidth="1"/>
    <col min="2306" max="2306" width="6.140625" style="1" customWidth="1"/>
    <col min="2307" max="2307" width="11.42578125" style="1" customWidth="1"/>
    <col min="2308" max="2308" width="15.85546875" style="1" customWidth="1"/>
    <col min="2309" max="2309" width="11.28515625" style="1" customWidth="1"/>
    <col min="2310" max="2310" width="10.85546875" style="1" customWidth="1"/>
    <col min="2311" max="2311" width="11" style="1" customWidth="1"/>
    <col min="2312" max="2312" width="11.140625" style="1" customWidth="1"/>
    <col min="2313" max="2313" width="10.7109375" style="1" customWidth="1"/>
    <col min="2314" max="2560" width="9.140625" style="1"/>
    <col min="2561" max="2561" width="5.85546875" style="1" customWidth="1"/>
    <col min="2562" max="2562" width="6.140625" style="1" customWidth="1"/>
    <col min="2563" max="2563" width="11.42578125" style="1" customWidth="1"/>
    <col min="2564" max="2564" width="15.85546875" style="1" customWidth="1"/>
    <col min="2565" max="2565" width="11.28515625" style="1" customWidth="1"/>
    <col min="2566" max="2566" width="10.85546875" style="1" customWidth="1"/>
    <col min="2567" max="2567" width="11" style="1" customWidth="1"/>
    <col min="2568" max="2568" width="11.140625" style="1" customWidth="1"/>
    <col min="2569" max="2569" width="10.7109375" style="1" customWidth="1"/>
    <col min="2570" max="2816" width="9.140625" style="1"/>
    <col min="2817" max="2817" width="5.85546875" style="1" customWidth="1"/>
    <col min="2818" max="2818" width="6.140625" style="1" customWidth="1"/>
    <col min="2819" max="2819" width="11.42578125" style="1" customWidth="1"/>
    <col min="2820" max="2820" width="15.85546875" style="1" customWidth="1"/>
    <col min="2821" max="2821" width="11.28515625" style="1" customWidth="1"/>
    <col min="2822" max="2822" width="10.85546875" style="1" customWidth="1"/>
    <col min="2823" max="2823" width="11" style="1" customWidth="1"/>
    <col min="2824" max="2824" width="11.140625" style="1" customWidth="1"/>
    <col min="2825" max="2825" width="10.7109375" style="1" customWidth="1"/>
    <col min="2826" max="3072" width="9.140625" style="1"/>
    <col min="3073" max="3073" width="5.85546875" style="1" customWidth="1"/>
    <col min="3074" max="3074" width="6.140625" style="1" customWidth="1"/>
    <col min="3075" max="3075" width="11.42578125" style="1" customWidth="1"/>
    <col min="3076" max="3076" width="15.85546875" style="1" customWidth="1"/>
    <col min="3077" max="3077" width="11.28515625" style="1" customWidth="1"/>
    <col min="3078" max="3078" width="10.85546875" style="1" customWidth="1"/>
    <col min="3079" max="3079" width="11" style="1" customWidth="1"/>
    <col min="3080" max="3080" width="11.140625" style="1" customWidth="1"/>
    <col min="3081" max="3081" width="10.7109375" style="1" customWidth="1"/>
    <col min="3082" max="3328" width="9.140625" style="1"/>
    <col min="3329" max="3329" width="5.85546875" style="1" customWidth="1"/>
    <col min="3330" max="3330" width="6.140625" style="1" customWidth="1"/>
    <col min="3331" max="3331" width="11.42578125" style="1" customWidth="1"/>
    <col min="3332" max="3332" width="15.85546875" style="1" customWidth="1"/>
    <col min="3333" max="3333" width="11.28515625" style="1" customWidth="1"/>
    <col min="3334" max="3334" width="10.85546875" style="1" customWidth="1"/>
    <col min="3335" max="3335" width="11" style="1" customWidth="1"/>
    <col min="3336" max="3336" width="11.140625" style="1" customWidth="1"/>
    <col min="3337" max="3337" width="10.7109375" style="1" customWidth="1"/>
    <col min="3338" max="3584" width="9.140625" style="1"/>
    <col min="3585" max="3585" width="5.85546875" style="1" customWidth="1"/>
    <col min="3586" max="3586" width="6.140625" style="1" customWidth="1"/>
    <col min="3587" max="3587" width="11.42578125" style="1" customWidth="1"/>
    <col min="3588" max="3588" width="15.85546875" style="1" customWidth="1"/>
    <col min="3589" max="3589" width="11.28515625" style="1" customWidth="1"/>
    <col min="3590" max="3590" width="10.85546875" style="1" customWidth="1"/>
    <col min="3591" max="3591" width="11" style="1" customWidth="1"/>
    <col min="3592" max="3592" width="11.140625" style="1" customWidth="1"/>
    <col min="3593" max="3593" width="10.7109375" style="1" customWidth="1"/>
    <col min="3594" max="3840" width="9.140625" style="1"/>
    <col min="3841" max="3841" width="5.85546875" style="1" customWidth="1"/>
    <col min="3842" max="3842" width="6.140625" style="1" customWidth="1"/>
    <col min="3843" max="3843" width="11.42578125" style="1" customWidth="1"/>
    <col min="3844" max="3844" width="15.85546875" style="1" customWidth="1"/>
    <col min="3845" max="3845" width="11.28515625" style="1" customWidth="1"/>
    <col min="3846" max="3846" width="10.85546875" style="1" customWidth="1"/>
    <col min="3847" max="3847" width="11" style="1" customWidth="1"/>
    <col min="3848" max="3848" width="11.140625" style="1" customWidth="1"/>
    <col min="3849" max="3849" width="10.7109375" style="1" customWidth="1"/>
    <col min="3850" max="4096" width="9.140625" style="1"/>
    <col min="4097" max="4097" width="5.85546875" style="1" customWidth="1"/>
    <col min="4098" max="4098" width="6.140625" style="1" customWidth="1"/>
    <col min="4099" max="4099" width="11.42578125" style="1" customWidth="1"/>
    <col min="4100" max="4100" width="15.85546875" style="1" customWidth="1"/>
    <col min="4101" max="4101" width="11.28515625" style="1" customWidth="1"/>
    <col min="4102" max="4102" width="10.85546875" style="1" customWidth="1"/>
    <col min="4103" max="4103" width="11" style="1" customWidth="1"/>
    <col min="4104" max="4104" width="11.140625" style="1" customWidth="1"/>
    <col min="4105" max="4105" width="10.7109375" style="1" customWidth="1"/>
    <col min="4106" max="4352" width="9.140625" style="1"/>
    <col min="4353" max="4353" width="5.85546875" style="1" customWidth="1"/>
    <col min="4354" max="4354" width="6.140625" style="1" customWidth="1"/>
    <col min="4355" max="4355" width="11.42578125" style="1" customWidth="1"/>
    <col min="4356" max="4356" width="15.85546875" style="1" customWidth="1"/>
    <col min="4357" max="4357" width="11.28515625" style="1" customWidth="1"/>
    <col min="4358" max="4358" width="10.85546875" style="1" customWidth="1"/>
    <col min="4359" max="4359" width="11" style="1" customWidth="1"/>
    <col min="4360" max="4360" width="11.140625" style="1" customWidth="1"/>
    <col min="4361" max="4361" width="10.7109375" style="1" customWidth="1"/>
    <col min="4362" max="4608" width="9.140625" style="1"/>
    <col min="4609" max="4609" width="5.85546875" style="1" customWidth="1"/>
    <col min="4610" max="4610" width="6.140625" style="1" customWidth="1"/>
    <col min="4611" max="4611" width="11.42578125" style="1" customWidth="1"/>
    <col min="4612" max="4612" width="15.85546875" style="1" customWidth="1"/>
    <col min="4613" max="4613" width="11.28515625" style="1" customWidth="1"/>
    <col min="4614" max="4614" width="10.85546875" style="1" customWidth="1"/>
    <col min="4615" max="4615" width="11" style="1" customWidth="1"/>
    <col min="4616" max="4616" width="11.140625" style="1" customWidth="1"/>
    <col min="4617" max="4617" width="10.7109375" style="1" customWidth="1"/>
    <col min="4618" max="4864" width="9.140625" style="1"/>
    <col min="4865" max="4865" width="5.85546875" style="1" customWidth="1"/>
    <col min="4866" max="4866" width="6.140625" style="1" customWidth="1"/>
    <col min="4867" max="4867" width="11.42578125" style="1" customWidth="1"/>
    <col min="4868" max="4868" width="15.85546875" style="1" customWidth="1"/>
    <col min="4869" max="4869" width="11.28515625" style="1" customWidth="1"/>
    <col min="4870" max="4870" width="10.85546875" style="1" customWidth="1"/>
    <col min="4871" max="4871" width="11" style="1" customWidth="1"/>
    <col min="4872" max="4872" width="11.140625" style="1" customWidth="1"/>
    <col min="4873" max="4873" width="10.7109375" style="1" customWidth="1"/>
    <col min="4874" max="5120" width="9.140625" style="1"/>
    <col min="5121" max="5121" width="5.85546875" style="1" customWidth="1"/>
    <col min="5122" max="5122" width="6.140625" style="1" customWidth="1"/>
    <col min="5123" max="5123" width="11.42578125" style="1" customWidth="1"/>
    <col min="5124" max="5124" width="15.85546875" style="1" customWidth="1"/>
    <col min="5125" max="5125" width="11.28515625" style="1" customWidth="1"/>
    <col min="5126" max="5126" width="10.85546875" style="1" customWidth="1"/>
    <col min="5127" max="5127" width="11" style="1" customWidth="1"/>
    <col min="5128" max="5128" width="11.140625" style="1" customWidth="1"/>
    <col min="5129" max="5129" width="10.7109375" style="1" customWidth="1"/>
    <col min="5130" max="5376" width="9.140625" style="1"/>
    <col min="5377" max="5377" width="5.85546875" style="1" customWidth="1"/>
    <col min="5378" max="5378" width="6.140625" style="1" customWidth="1"/>
    <col min="5379" max="5379" width="11.42578125" style="1" customWidth="1"/>
    <col min="5380" max="5380" width="15.85546875" style="1" customWidth="1"/>
    <col min="5381" max="5381" width="11.28515625" style="1" customWidth="1"/>
    <col min="5382" max="5382" width="10.85546875" style="1" customWidth="1"/>
    <col min="5383" max="5383" width="11" style="1" customWidth="1"/>
    <col min="5384" max="5384" width="11.140625" style="1" customWidth="1"/>
    <col min="5385" max="5385" width="10.7109375" style="1" customWidth="1"/>
    <col min="5386" max="5632" width="9.140625" style="1"/>
    <col min="5633" max="5633" width="5.85546875" style="1" customWidth="1"/>
    <col min="5634" max="5634" width="6.140625" style="1" customWidth="1"/>
    <col min="5635" max="5635" width="11.42578125" style="1" customWidth="1"/>
    <col min="5636" max="5636" width="15.85546875" style="1" customWidth="1"/>
    <col min="5637" max="5637" width="11.28515625" style="1" customWidth="1"/>
    <col min="5638" max="5638" width="10.85546875" style="1" customWidth="1"/>
    <col min="5639" max="5639" width="11" style="1" customWidth="1"/>
    <col min="5640" max="5640" width="11.140625" style="1" customWidth="1"/>
    <col min="5641" max="5641" width="10.7109375" style="1" customWidth="1"/>
    <col min="5642" max="5888" width="9.140625" style="1"/>
    <col min="5889" max="5889" width="5.85546875" style="1" customWidth="1"/>
    <col min="5890" max="5890" width="6.140625" style="1" customWidth="1"/>
    <col min="5891" max="5891" width="11.42578125" style="1" customWidth="1"/>
    <col min="5892" max="5892" width="15.85546875" style="1" customWidth="1"/>
    <col min="5893" max="5893" width="11.28515625" style="1" customWidth="1"/>
    <col min="5894" max="5894" width="10.85546875" style="1" customWidth="1"/>
    <col min="5895" max="5895" width="11" style="1" customWidth="1"/>
    <col min="5896" max="5896" width="11.140625" style="1" customWidth="1"/>
    <col min="5897" max="5897" width="10.7109375" style="1" customWidth="1"/>
    <col min="5898" max="6144" width="9.140625" style="1"/>
    <col min="6145" max="6145" width="5.85546875" style="1" customWidth="1"/>
    <col min="6146" max="6146" width="6.140625" style="1" customWidth="1"/>
    <col min="6147" max="6147" width="11.42578125" style="1" customWidth="1"/>
    <col min="6148" max="6148" width="15.85546875" style="1" customWidth="1"/>
    <col min="6149" max="6149" width="11.28515625" style="1" customWidth="1"/>
    <col min="6150" max="6150" width="10.85546875" style="1" customWidth="1"/>
    <col min="6151" max="6151" width="11" style="1" customWidth="1"/>
    <col min="6152" max="6152" width="11.140625" style="1" customWidth="1"/>
    <col min="6153" max="6153" width="10.7109375" style="1" customWidth="1"/>
    <col min="6154" max="6400" width="9.140625" style="1"/>
    <col min="6401" max="6401" width="5.85546875" style="1" customWidth="1"/>
    <col min="6402" max="6402" width="6.140625" style="1" customWidth="1"/>
    <col min="6403" max="6403" width="11.42578125" style="1" customWidth="1"/>
    <col min="6404" max="6404" width="15.85546875" style="1" customWidth="1"/>
    <col min="6405" max="6405" width="11.28515625" style="1" customWidth="1"/>
    <col min="6406" max="6406" width="10.85546875" style="1" customWidth="1"/>
    <col min="6407" max="6407" width="11" style="1" customWidth="1"/>
    <col min="6408" max="6408" width="11.140625" style="1" customWidth="1"/>
    <col min="6409" max="6409" width="10.7109375" style="1" customWidth="1"/>
    <col min="6410" max="6656" width="9.140625" style="1"/>
    <col min="6657" max="6657" width="5.85546875" style="1" customWidth="1"/>
    <col min="6658" max="6658" width="6.140625" style="1" customWidth="1"/>
    <col min="6659" max="6659" width="11.42578125" style="1" customWidth="1"/>
    <col min="6660" max="6660" width="15.85546875" style="1" customWidth="1"/>
    <col min="6661" max="6661" width="11.28515625" style="1" customWidth="1"/>
    <col min="6662" max="6662" width="10.85546875" style="1" customWidth="1"/>
    <col min="6663" max="6663" width="11" style="1" customWidth="1"/>
    <col min="6664" max="6664" width="11.140625" style="1" customWidth="1"/>
    <col min="6665" max="6665" width="10.7109375" style="1" customWidth="1"/>
    <col min="6666" max="6912" width="9.140625" style="1"/>
    <col min="6913" max="6913" width="5.85546875" style="1" customWidth="1"/>
    <col min="6914" max="6914" width="6.140625" style="1" customWidth="1"/>
    <col min="6915" max="6915" width="11.42578125" style="1" customWidth="1"/>
    <col min="6916" max="6916" width="15.85546875" style="1" customWidth="1"/>
    <col min="6917" max="6917" width="11.28515625" style="1" customWidth="1"/>
    <col min="6918" max="6918" width="10.85546875" style="1" customWidth="1"/>
    <col min="6919" max="6919" width="11" style="1" customWidth="1"/>
    <col min="6920" max="6920" width="11.140625" style="1" customWidth="1"/>
    <col min="6921" max="6921" width="10.7109375" style="1" customWidth="1"/>
    <col min="6922" max="7168" width="9.140625" style="1"/>
    <col min="7169" max="7169" width="5.85546875" style="1" customWidth="1"/>
    <col min="7170" max="7170" width="6.140625" style="1" customWidth="1"/>
    <col min="7171" max="7171" width="11.42578125" style="1" customWidth="1"/>
    <col min="7172" max="7172" width="15.85546875" style="1" customWidth="1"/>
    <col min="7173" max="7173" width="11.28515625" style="1" customWidth="1"/>
    <col min="7174" max="7174" width="10.85546875" style="1" customWidth="1"/>
    <col min="7175" max="7175" width="11" style="1" customWidth="1"/>
    <col min="7176" max="7176" width="11.140625" style="1" customWidth="1"/>
    <col min="7177" max="7177" width="10.7109375" style="1" customWidth="1"/>
    <col min="7178" max="7424" width="9.140625" style="1"/>
    <col min="7425" max="7425" width="5.85546875" style="1" customWidth="1"/>
    <col min="7426" max="7426" width="6.140625" style="1" customWidth="1"/>
    <col min="7427" max="7427" width="11.42578125" style="1" customWidth="1"/>
    <col min="7428" max="7428" width="15.85546875" style="1" customWidth="1"/>
    <col min="7429" max="7429" width="11.28515625" style="1" customWidth="1"/>
    <col min="7430" max="7430" width="10.85546875" style="1" customWidth="1"/>
    <col min="7431" max="7431" width="11" style="1" customWidth="1"/>
    <col min="7432" max="7432" width="11.140625" style="1" customWidth="1"/>
    <col min="7433" max="7433" width="10.7109375" style="1" customWidth="1"/>
    <col min="7434" max="7680" width="9.140625" style="1"/>
    <col min="7681" max="7681" width="5.85546875" style="1" customWidth="1"/>
    <col min="7682" max="7682" width="6.140625" style="1" customWidth="1"/>
    <col min="7683" max="7683" width="11.42578125" style="1" customWidth="1"/>
    <col min="7684" max="7684" width="15.85546875" style="1" customWidth="1"/>
    <col min="7685" max="7685" width="11.28515625" style="1" customWidth="1"/>
    <col min="7686" max="7686" width="10.85546875" style="1" customWidth="1"/>
    <col min="7687" max="7687" width="11" style="1" customWidth="1"/>
    <col min="7688" max="7688" width="11.140625" style="1" customWidth="1"/>
    <col min="7689" max="7689" width="10.7109375" style="1" customWidth="1"/>
    <col min="7690" max="7936" width="9.140625" style="1"/>
    <col min="7937" max="7937" width="5.85546875" style="1" customWidth="1"/>
    <col min="7938" max="7938" width="6.140625" style="1" customWidth="1"/>
    <col min="7939" max="7939" width="11.42578125" style="1" customWidth="1"/>
    <col min="7940" max="7940" width="15.85546875" style="1" customWidth="1"/>
    <col min="7941" max="7941" width="11.28515625" style="1" customWidth="1"/>
    <col min="7942" max="7942" width="10.85546875" style="1" customWidth="1"/>
    <col min="7943" max="7943" width="11" style="1" customWidth="1"/>
    <col min="7944" max="7944" width="11.140625" style="1" customWidth="1"/>
    <col min="7945" max="7945" width="10.7109375" style="1" customWidth="1"/>
    <col min="7946" max="8192" width="9.140625" style="1"/>
    <col min="8193" max="8193" width="5.85546875" style="1" customWidth="1"/>
    <col min="8194" max="8194" width="6.140625" style="1" customWidth="1"/>
    <col min="8195" max="8195" width="11.42578125" style="1" customWidth="1"/>
    <col min="8196" max="8196" width="15.85546875" style="1" customWidth="1"/>
    <col min="8197" max="8197" width="11.28515625" style="1" customWidth="1"/>
    <col min="8198" max="8198" width="10.85546875" style="1" customWidth="1"/>
    <col min="8199" max="8199" width="11" style="1" customWidth="1"/>
    <col min="8200" max="8200" width="11.140625" style="1" customWidth="1"/>
    <col min="8201" max="8201" width="10.7109375" style="1" customWidth="1"/>
    <col min="8202" max="8448" width="9.140625" style="1"/>
    <col min="8449" max="8449" width="5.85546875" style="1" customWidth="1"/>
    <col min="8450" max="8450" width="6.140625" style="1" customWidth="1"/>
    <col min="8451" max="8451" width="11.42578125" style="1" customWidth="1"/>
    <col min="8452" max="8452" width="15.85546875" style="1" customWidth="1"/>
    <col min="8453" max="8453" width="11.28515625" style="1" customWidth="1"/>
    <col min="8454" max="8454" width="10.85546875" style="1" customWidth="1"/>
    <col min="8455" max="8455" width="11" style="1" customWidth="1"/>
    <col min="8456" max="8456" width="11.140625" style="1" customWidth="1"/>
    <col min="8457" max="8457" width="10.7109375" style="1" customWidth="1"/>
    <col min="8458" max="8704" width="9.140625" style="1"/>
    <col min="8705" max="8705" width="5.85546875" style="1" customWidth="1"/>
    <col min="8706" max="8706" width="6.140625" style="1" customWidth="1"/>
    <col min="8707" max="8707" width="11.42578125" style="1" customWidth="1"/>
    <col min="8708" max="8708" width="15.85546875" style="1" customWidth="1"/>
    <col min="8709" max="8709" width="11.28515625" style="1" customWidth="1"/>
    <col min="8710" max="8710" width="10.85546875" style="1" customWidth="1"/>
    <col min="8711" max="8711" width="11" style="1" customWidth="1"/>
    <col min="8712" max="8712" width="11.140625" style="1" customWidth="1"/>
    <col min="8713" max="8713" width="10.7109375" style="1" customWidth="1"/>
    <col min="8714" max="8960" width="9.140625" style="1"/>
    <col min="8961" max="8961" width="5.85546875" style="1" customWidth="1"/>
    <col min="8962" max="8962" width="6.140625" style="1" customWidth="1"/>
    <col min="8963" max="8963" width="11.42578125" style="1" customWidth="1"/>
    <col min="8964" max="8964" width="15.85546875" style="1" customWidth="1"/>
    <col min="8965" max="8965" width="11.28515625" style="1" customWidth="1"/>
    <col min="8966" max="8966" width="10.85546875" style="1" customWidth="1"/>
    <col min="8967" max="8967" width="11" style="1" customWidth="1"/>
    <col min="8968" max="8968" width="11.140625" style="1" customWidth="1"/>
    <col min="8969" max="8969" width="10.7109375" style="1" customWidth="1"/>
    <col min="8970" max="9216" width="9.140625" style="1"/>
    <col min="9217" max="9217" width="5.85546875" style="1" customWidth="1"/>
    <col min="9218" max="9218" width="6.140625" style="1" customWidth="1"/>
    <col min="9219" max="9219" width="11.42578125" style="1" customWidth="1"/>
    <col min="9220" max="9220" width="15.85546875" style="1" customWidth="1"/>
    <col min="9221" max="9221" width="11.28515625" style="1" customWidth="1"/>
    <col min="9222" max="9222" width="10.85546875" style="1" customWidth="1"/>
    <col min="9223" max="9223" width="11" style="1" customWidth="1"/>
    <col min="9224" max="9224" width="11.140625" style="1" customWidth="1"/>
    <col min="9225" max="9225" width="10.7109375" style="1" customWidth="1"/>
    <col min="9226" max="9472" width="9.140625" style="1"/>
    <col min="9473" max="9473" width="5.85546875" style="1" customWidth="1"/>
    <col min="9474" max="9474" width="6.140625" style="1" customWidth="1"/>
    <col min="9475" max="9475" width="11.42578125" style="1" customWidth="1"/>
    <col min="9476" max="9476" width="15.85546875" style="1" customWidth="1"/>
    <col min="9477" max="9477" width="11.28515625" style="1" customWidth="1"/>
    <col min="9478" max="9478" width="10.85546875" style="1" customWidth="1"/>
    <col min="9479" max="9479" width="11" style="1" customWidth="1"/>
    <col min="9480" max="9480" width="11.140625" style="1" customWidth="1"/>
    <col min="9481" max="9481" width="10.7109375" style="1" customWidth="1"/>
    <col min="9482" max="9728" width="9.140625" style="1"/>
    <col min="9729" max="9729" width="5.85546875" style="1" customWidth="1"/>
    <col min="9730" max="9730" width="6.140625" style="1" customWidth="1"/>
    <col min="9731" max="9731" width="11.42578125" style="1" customWidth="1"/>
    <col min="9732" max="9732" width="15.85546875" style="1" customWidth="1"/>
    <col min="9733" max="9733" width="11.28515625" style="1" customWidth="1"/>
    <col min="9734" max="9734" width="10.85546875" style="1" customWidth="1"/>
    <col min="9735" max="9735" width="11" style="1" customWidth="1"/>
    <col min="9736" max="9736" width="11.140625" style="1" customWidth="1"/>
    <col min="9737" max="9737" width="10.7109375" style="1" customWidth="1"/>
    <col min="9738" max="9984" width="9.140625" style="1"/>
    <col min="9985" max="9985" width="5.85546875" style="1" customWidth="1"/>
    <col min="9986" max="9986" width="6.140625" style="1" customWidth="1"/>
    <col min="9987" max="9987" width="11.42578125" style="1" customWidth="1"/>
    <col min="9988" max="9988" width="15.85546875" style="1" customWidth="1"/>
    <col min="9989" max="9989" width="11.28515625" style="1" customWidth="1"/>
    <col min="9990" max="9990" width="10.85546875" style="1" customWidth="1"/>
    <col min="9991" max="9991" width="11" style="1" customWidth="1"/>
    <col min="9992" max="9992" width="11.140625" style="1" customWidth="1"/>
    <col min="9993" max="9993" width="10.7109375" style="1" customWidth="1"/>
    <col min="9994" max="10240" width="9.140625" style="1"/>
    <col min="10241" max="10241" width="5.85546875" style="1" customWidth="1"/>
    <col min="10242" max="10242" width="6.140625" style="1" customWidth="1"/>
    <col min="10243" max="10243" width="11.42578125" style="1" customWidth="1"/>
    <col min="10244" max="10244" width="15.85546875" style="1" customWidth="1"/>
    <col min="10245" max="10245" width="11.28515625" style="1" customWidth="1"/>
    <col min="10246" max="10246" width="10.85546875" style="1" customWidth="1"/>
    <col min="10247" max="10247" width="11" style="1" customWidth="1"/>
    <col min="10248" max="10248" width="11.140625" style="1" customWidth="1"/>
    <col min="10249" max="10249" width="10.7109375" style="1" customWidth="1"/>
    <col min="10250" max="10496" width="9.140625" style="1"/>
    <col min="10497" max="10497" width="5.85546875" style="1" customWidth="1"/>
    <col min="10498" max="10498" width="6.140625" style="1" customWidth="1"/>
    <col min="10499" max="10499" width="11.42578125" style="1" customWidth="1"/>
    <col min="10500" max="10500" width="15.85546875" style="1" customWidth="1"/>
    <col min="10501" max="10501" width="11.28515625" style="1" customWidth="1"/>
    <col min="10502" max="10502" width="10.85546875" style="1" customWidth="1"/>
    <col min="10503" max="10503" width="11" style="1" customWidth="1"/>
    <col min="10504" max="10504" width="11.140625" style="1" customWidth="1"/>
    <col min="10505" max="10505" width="10.7109375" style="1" customWidth="1"/>
    <col min="10506" max="10752" width="9.140625" style="1"/>
    <col min="10753" max="10753" width="5.85546875" style="1" customWidth="1"/>
    <col min="10754" max="10754" width="6.140625" style="1" customWidth="1"/>
    <col min="10755" max="10755" width="11.42578125" style="1" customWidth="1"/>
    <col min="10756" max="10756" width="15.85546875" style="1" customWidth="1"/>
    <col min="10757" max="10757" width="11.28515625" style="1" customWidth="1"/>
    <col min="10758" max="10758" width="10.85546875" style="1" customWidth="1"/>
    <col min="10759" max="10759" width="11" style="1" customWidth="1"/>
    <col min="10760" max="10760" width="11.140625" style="1" customWidth="1"/>
    <col min="10761" max="10761" width="10.7109375" style="1" customWidth="1"/>
    <col min="10762" max="11008" width="9.140625" style="1"/>
    <col min="11009" max="11009" width="5.85546875" style="1" customWidth="1"/>
    <col min="11010" max="11010" width="6.140625" style="1" customWidth="1"/>
    <col min="11011" max="11011" width="11.42578125" style="1" customWidth="1"/>
    <col min="11012" max="11012" width="15.85546875" style="1" customWidth="1"/>
    <col min="11013" max="11013" width="11.28515625" style="1" customWidth="1"/>
    <col min="11014" max="11014" width="10.85546875" style="1" customWidth="1"/>
    <col min="11015" max="11015" width="11" style="1" customWidth="1"/>
    <col min="11016" max="11016" width="11.140625" style="1" customWidth="1"/>
    <col min="11017" max="11017" width="10.7109375" style="1" customWidth="1"/>
    <col min="11018" max="11264" width="9.140625" style="1"/>
    <col min="11265" max="11265" width="5.85546875" style="1" customWidth="1"/>
    <col min="11266" max="11266" width="6.140625" style="1" customWidth="1"/>
    <col min="11267" max="11267" width="11.42578125" style="1" customWidth="1"/>
    <col min="11268" max="11268" width="15.85546875" style="1" customWidth="1"/>
    <col min="11269" max="11269" width="11.28515625" style="1" customWidth="1"/>
    <col min="11270" max="11270" width="10.85546875" style="1" customWidth="1"/>
    <col min="11271" max="11271" width="11" style="1" customWidth="1"/>
    <col min="11272" max="11272" width="11.140625" style="1" customWidth="1"/>
    <col min="11273" max="11273" width="10.7109375" style="1" customWidth="1"/>
    <col min="11274" max="11520" width="9.140625" style="1"/>
    <col min="11521" max="11521" width="5.85546875" style="1" customWidth="1"/>
    <col min="11522" max="11522" width="6.140625" style="1" customWidth="1"/>
    <col min="11523" max="11523" width="11.42578125" style="1" customWidth="1"/>
    <col min="11524" max="11524" width="15.85546875" style="1" customWidth="1"/>
    <col min="11525" max="11525" width="11.28515625" style="1" customWidth="1"/>
    <col min="11526" max="11526" width="10.85546875" style="1" customWidth="1"/>
    <col min="11527" max="11527" width="11" style="1" customWidth="1"/>
    <col min="11528" max="11528" width="11.140625" style="1" customWidth="1"/>
    <col min="11529" max="11529" width="10.7109375" style="1" customWidth="1"/>
    <col min="11530" max="11776" width="9.140625" style="1"/>
    <col min="11777" max="11777" width="5.85546875" style="1" customWidth="1"/>
    <col min="11778" max="11778" width="6.140625" style="1" customWidth="1"/>
    <col min="11779" max="11779" width="11.42578125" style="1" customWidth="1"/>
    <col min="11780" max="11780" width="15.85546875" style="1" customWidth="1"/>
    <col min="11781" max="11781" width="11.28515625" style="1" customWidth="1"/>
    <col min="11782" max="11782" width="10.85546875" style="1" customWidth="1"/>
    <col min="11783" max="11783" width="11" style="1" customWidth="1"/>
    <col min="11784" max="11784" width="11.140625" style="1" customWidth="1"/>
    <col min="11785" max="11785" width="10.7109375" style="1" customWidth="1"/>
    <col min="11786" max="12032" width="9.140625" style="1"/>
    <col min="12033" max="12033" width="5.85546875" style="1" customWidth="1"/>
    <col min="12034" max="12034" width="6.140625" style="1" customWidth="1"/>
    <col min="12035" max="12035" width="11.42578125" style="1" customWidth="1"/>
    <col min="12036" max="12036" width="15.85546875" style="1" customWidth="1"/>
    <col min="12037" max="12037" width="11.28515625" style="1" customWidth="1"/>
    <col min="12038" max="12038" width="10.85546875" style="1" customWidth="1"/>
    <col min="12039" max="12039" width="11" style="1" customWidth="1"/>
    <col min="12040" max="12040" width="11.140625" style="1" customWidth="1"/>
    <col min="12041" max="12041" width="10.7109375" style="1" customWidth="1"/>
    <col min="12042" max="12288" width="9.140625" style="1"/>
    <col min="12289" max="12289" width="5.85546875" style="1" customWidth="1"/>
    <col min="12290" max="12290" width="6.140625" style="1" customWidth="1"/>
    <col min="12291" max="12291" width="11.42578125" style="1" customWidth="1"/>
    <col min="12292" max="12292" width="15.85546875" style="1" customWidth="1"/>
    <col min="12293" max="12293" width="11.28515625" style="1" customWidth="1"/>
    <col min="12294" max="12294" width="10.85546875" style="1" customWidth="1"/>
    <col min="12295" max="12295" width="11" style="1" customWidth="1"/>
    <col min="12296" max="12296" width="11.140625" style="1" customWidth="1"/>
    <col min="12297" max="12297" width="10.7109375" style="1" customWidth="1"/>
    <col min="12298" max="12544" width="9.140625" style="1"/>
    <col min="12545" max="12545" width="5.85546875" style="1" customWidth="1"/>
    <col min="12546" max="12546" width="6.140625" style="1" customWidth="1"/>
    <col min="12547" max="12547" width="11.42578125" style="1" customWidth="1"/>
    <col min="12548" max="12548" width="15.85546875" style="1" customWidth="1"/>
    <col min="12549" max="12549" width="11.28515625" style="1" customWidth="1"/>
    <col min="12550" max="12550" width="10.85546875" style="1" customWidth="1"/>
    <col min="12551" max="12551" width="11" style="1" customWidth="1"/>
    <col min="12552" max="12552" width="11.140625" style="1" customWidth="1"/>
    <col min="12553" max="12553" width="10.7109375" style="1" customWidth="1"/>
    <col min="12554" max="12800" width="9.140625" style="1"/>
    <col min="12801" max="12801" width="5.85546875" style="1" customWidth="1"/>
    <col min="12802" max="12802" width="6.140625" style="1" customWidth="1"/>
    <col min="12803" max="12803" width="11.42578125" style="1" customWidth="1"/>
    <col min="12804" max="12804" width="15.85546875" style="1" customWidth="1"/>
    <col min="12805" max="12805" width="11.28515625" style="1" customWidth="1"/>
    <col min="12806" max="12806" width="10.85546875" style="1" customWidth="1"/>
    <col min="12807" max="12807" width="11" style="1" customWidth="1"/>
    <col min="12808" max="12808" width="11.140625" style="1" customWidth="1"/>
    <col min="12809" max="12809" width="10.7109375" style="1" customWidth="1"/>
    <col min="12810" max="13056" width="9.140625" style="1"/>
    <col min="13057" max="13057" width="5.85546875" style="1" customWidth="1"/>
    <col min="13058" max="13058" width="6.140625" style="1" customWidth="1"/>
    <col min="13059" max="13059" width="11.42578125" style="1" customWidth="1"/>
    <col min="13060" max="13060" width="15.85546875" style="1" customWidth="1"/>
    <col min="13061" max="13061" width="11.28515625" style="1" customWidth="1"/>
    <col min="13062" max="13062" width="10.85546875" style="1" customWidth="1"/>
    <col min="13063" max="13063" width="11" style="1" customWidth="1"/>
    <col min="13064" max="13064" width="11.140625" style="1" customWidth="1"/>
    <col min="13065" max="13065" width="10.7109375" style="1" customWidth="1"/>
    <col min="13066" max="13312" width="9.140625" style="1"/>
    <col min="13313" max="13313" width="5.85546875" style="1" customWidth="1"/>
    <col min="13314" max="13314" width="6.140625" style="1" customWidth="1"/>
    <col min="13315" max="13315" width="11.42578125" style="1" customWidth="1"/>
    <col min="13316" max="13316" width="15.85546875" style="1" customWidth="1"/>
    <col min="13317" max="13317" width="11.28515625" style="1" customWidth="1"/>
    <col min="13318" max="13318" width="10.85546875" style="1" customWidth="1"/>
    <col min="13319" max="13319" width="11" style="1" customWidth="1"/>
    <col min="13320" max="13320" width="11.140625" style="1" customWidth="1"/>
    <col min="13321" max="13321" width="10.7109375" style="1" customWidth="1"/>
    <col min="13322" max="13568" width="9.140625" style="1"/>
    <col min="13569" max="13569" width="5.85546875" style="1" customWidth="1"/>
    <col min="13570" max="13570" width="6.140625" style="1" customWidth="1"/>
    <col min="13571" max="13571" width="11.42578125" style="1" customWidth="1"/>
    <col min="13572" max="13572" width="15.85546875" style="1" customWidth="1"/>
    <col min="13573" max="13573" width="11.28515625" style="1" customWidth="1"/>
    <col min="13574" max="13574" width="10.85546875" style="1" customWidth="1"/>
    <col min="13575" max="13575" width="11" style="1" customWidth="1"/>
    <col min="13576" max="13576" width="11.140625" style="1" customWidth="1"/>
    <col min="13577" max="13577" width="10.7109375" style="1" customWidth="1"/>
    <col min="13578" max="13824" width="9.140625" style="1"/>
    <col min="13825" max="13825" width="5.85546875" style="1" customWidth="1"/>
    <col min="13826" max="13826" width="6.140625" style="1" customWidth="1"/>
    <col min="13827" max="13827" width="11.42578125" style="1" customWidth="1"/>
    <col min="13828" max="13828" width="15.85546875" style="1" customWidth="1"/>
    <col min="13829" max="13829" width="11.28515625" style="1" customWidth="1"/>
    <col min="13830" max="13830" width="10.85546875" style="1" customWidth="1"/>
    <col min="13831" max="13831" width="11" style="1" customWidth="1"/>
    <col min="13832" max="13832" width="11.140625" style="1" customWidth="1"/>
    <col min="13833" max="13833" width="10.7109375" style="1" customWidth="1"/>
    <col min="13834" max="14080" width="9.140625" style="1"/>
    <col min="14081" max="14081" width="5.85546875" style="1" customWidth="1"/>
    <col min="14082" max="14082" width="6.140625" style="1" customWidth="1"/>
    <col min="14083" max="14083" width="11.42578125" style="1" customWidth="1"/>
    <col min="14084" max="14084" width="15.85546875" style="1" customWidth="1"/>
    <col min="14085" max="14085" width="11.28515625" style="1" customWidth="1"/>
    <col min="14086" max="14086" width="10.85546875" style="1" customWidth="1"/>
    <col min="14087" max="14087" width="11" style="1" customWidth="1"/>
    <col min="14088" max="14088" width="11.140625" style="1" customWidth="1"/>
    <col min="14089" max="14089" width="10.7109375" style="1" customWidth="1"/>
    <col min="14090" max="14336" width="9.140625" style="1"/>
    <col min="14337" max="14337" width="5.85546875" style="1" customWidth="1"/>
    <col min="14338" max="14338" width="6.140625" style="1" customWidth="1"/>
    <col min="14339" max="14339" width="11.42578125" style="1" customWidth="1"/>
    <col min="14340" max="14340" width="15.85546875" style="1" customWidth="1"/>
    <col min="14341" max="14341" width="11.28515625" style="1" customWidth="1"/>
    <col min="14342" max="14342" width="10.85546875" style="1" customWidth="1"/>
    <col min="14343" max="14343" width="11" style="1" customWidth="1"/>
    <col min="14344" max="14344" width="11.140625" style="1" customWidth="1"/>
    <col min="14345" max="14345" width="10.7109375" style="1" customWidth="1"/>
    <col min="14346" max="14592" width="9.140625" style="1"/>
    <col min="14593" max="14593" width="5.85546875" style="1" customWidth="1"/>
    <col min="14594" max="14594" width="6.140625" style="1" customWidth="1"/>
    <col min="14595" max="14595" width="11.42578125" style="1" customWidth="1"/>
    <col min="14596" max="14596" width="15.85546875" style="1" customWidth="1"/>
    <col min="14597" max="14597" width="11.28515625" style="1" customWidth="1"/>
    <col min="14598" max="14598" width="10.85546875" style="1" customWidth="1"/>
    <col min="14599" max="14599" width="11" style="1" customWidth="1"/>
    <col min="14600" max="14600" width="11.140625" style="1" customWidth="1"/>
    <col min="14601" max="14601" width="10.7109375" style="1" customWidth="1"/>
    <col min="14602" max="14848" width="9.140625" style="1"/>
    <col min="14849" max="14849" width="5.85546875" style="1" customWidth="1"/>
    <col min="14850" max="14850" width="6.140625" style="1" customWidth="1"/>
    <col min="14851" max="14851" width="11.42578125" style="1" customWidth="1"/>
    <col min="14852" max="14852" width="15.85546875" style="1" customWidth="1"/>
    <col min="14853" max="14853" width="11.28515625" style="1" customWidth="1"/>
    <col min="14854" max="14854" width="10.85546875" style="1" customWidth="1"/>
    <col min="14855" max="14855" width="11" style="1" customWidth="1"/>
    <col min="14856" max="14856" width="11.140625" style="1" customWidth="1"/>
    <col min="14857" max="14857" width="10.7109375" style="1" customWidth="1"/>
    <col min="14858" max="15104" width="9.140625" style="1"/>
    <col min="15105" max="15105" width="5.85546875" style="1" customWidth="1"/>
    <col min="15106" max="15106" width="6.140625" style="1" customWidth="1"/>
    <col min="15107" max="15107" width="11.42578125" style="1" customWidth="1"/>
    <col min="15108" max="15108" width="15.85546875" style="1" customWidth="1"/>
    <col min="15109" max="15109" width="11.28515625" style="1" customWidth="1"/>
    <col min="15110" max="15110" width="10.85546875" style="1" customWidth="1"/>
    <col min="15111" max="15111" width="11" style="1" customWidth="1"/>
    <col min="15112" max="15112" width="11.140625" style="1" customWidth="1"/>
    <col min="15113" max="15113" width="10.7109375" style="1" customWidth="1"/>
    <col min="15114" max="15360" width="9.140625" style="1"/>
    <col min="15361" max="15361" width="5.85546875" style="1" customWidth="1"/>
    <col min="15362" max="15362" width="6.140625" style="1" customWidth="1"/>
    <col min="15363" max="15363" width="11.42578125" style="1" customWidth="1"/>
    <col min="15364" max="15364" width="15.85546875" style="1" customWidth="1"/>
    <col min="15365" max="15365" width="11.28515625" style="1" customWidth="1"/>
    <col min="15366" max="15366" width="10.85546875" style="1" customWidth="1"/>
    <col min="15367" max="15367" width="11" style="1" customWidth="1"/>
    <col min="15368" max="15368" width="11.140625" style="1" customWidth="1"/>
    <col min="15369" max="15369" width="10.7109375" style="1" customWidth="1"/>
    <col min="15370" max="15616" width="9.140625" style="1"/>
    <col min="15617" max="15617" width="5.85546875" style="1" customWidth="1"/>
    <col min="15618" max="15618" width="6.140625" style="1" customWidth="1"/>
    <col min="15619" max="15619" width="11.42578125" style="1" customWidth="1"/>
    <col min="15620" max="15620" width="15.85546875" style="1" customWidth="1"/>
    <col min="15621" max="15621" width="11.28515625" style="1" customWidth="1"/>
    <col min="15622" max="15622" width="10.85546875" style="1" customWidth="1"/>
    <col min="15623" max="15623" width="11" style="1" customWidth="1"/>
    <col min="15624" max="15624" width="11.140625" style="1" customWidth="1"/>
    <col min="15625" max="15625" width="10.7109375" style="1" customWidth="1"/>
    <col min="15626" max="15872" width="9.140625" style="1"/>
    <col min="15873" max="15873" width="5.85546875" style="1" customWidth="1"/>
    <col min="15874" max="15874" width="6.140625" style="1" customWidth="1"/>
    <col min="15875" max="15875" width="11.42578125" style="1" customWidth="1"/>
    <col min="15876" max="15876" width="15.85546875" style="1" customWidth="1"/>
    <col min="15877" max="15877" width="11.28515625" style="1" customWidth="1"/>
    <col min="15878" max="15878" width="10.85546875" style="1" customWidth="1"/>
    <col min="15879" max="15879" width="11" style="1" customWidth="1"/>
    <col min="15880" max="15880" width="11.140625" style="1" customWidth="1"/>
    <col min="15881" max="15881" width="10.7109375" style="1" customWidth="1"/>
    <col min="15882" max="16128" width="9.140625" style="1"/>
    <col min="16129" max="16129" width="5.85546875" style="1" customWidth="1"/>
    <col min="16130" max="16130" width="6.140625" style="1" customWidth="1"/>
    <col min="16131" max="16131" width="11.42578125" style="1" customWidth="1"/>
    <col min="16132" max="16132" width="15.85546875" style="1" customWidth="1"/>
    <col min="16133" max="16133" width="11.28515625" style="1" customWidth="1"/>
    <col min="16134" max="16134" width="10.85546875" style="1" customWidth="1"/>
    <col min="16135" max="16135" width="11" style="1" customWidth="1"/>
    <col min="16136" max="16136" width="11.140625" style="1" customWidth="1"/>
    <col min="16137" max="16137" width="10.7109375" style="1" customWidth="1"/>
    <col min="16138" max="16384" width="9.140625" style="1"/>
  </cols>
  <sheetData>
    <row r="1" spans="1:9" ht="13.5" thickTop="1" x14ac:dyDescent="0.2">
      <c r="A1" s="319" t="s">
        <v>2</v>
      </c>
      <c r="B1" s="320"/>
      <c r="C1" s="186" t="s">
        <v>104</v>
      </c>
      <c r="D1" s="187"/>
      <c r="E1" s="188"/>
      <c r="F1" s="187"/>
      <c r="G1" s="189" t="s">
        <v>75</v>
      </c>
      <c r="H1" s="190" t="s">
        <v>105</v>
      </c>
      <c r="I1" s="191"/>
    </row>
    <row r="2" spans="1:9" ht="13.5" thickBot="1" x14ac:dyDescent="0.25">
      <c r="A2" s="321" t="s">
        <v>76</v>
      </c>
      <c r="B2" s="322"/>
      <c r="C2" s="192" t="s">
        <v>107</v>
      </c>
      <c r="D2" s="193"/>
      <c r="E2" s="194"/>
      <c r="F2" s="193"/>
      <c r="G2" s="323" t="s">
        <v>106</v>
      </c>
      <c r="H2" s="324"/>
      <c r="I2" s="325"/>
    </row>
    <row r="3" spans="1:9" ht="13.5" thickTop="1" x14ac:dyDescent="0.2">
      <c r="F3" s="127"/>
    </row>
    <row r="4" spans="1:9" ht="19.5" customHeight="1" x14ac:dyDescent="0.25">
      <c r="A4" s="195" t="s">
        <v>77</v>
      </c>
      <c r="B4" s="196"/>
      <c r="C4" s="196"/>
      <c r="D4" s="196"/>
      <c r="E4" s="197"/>
      <c r="F4" s="196"/>
      <c r="G4" s="196"/>
      <c r="H4" s="196"/>
      <c r="I4" s="196"/>
    </row>
    <row r="5" spans="1:9" ht="13.5" thickBot="1" x14ac:dyDescent="0.25"/>
    <row r="6" spans="1:9" s="127" customFormat="1" ht="13.5" thickBot="1" x14ac:dyDescent="0.25">
      <c r="A6" s="198"/>
      <c r="B6" s="199" t="s">
        <v>78</v>
      </c>
      <c r="C6" s="199"/>
      <c r="D6" s="200"/>
      <c r="E6" s="201" t="s">
        <v>25</v>
      </c>
      <c r="F6" s="202" t="s">
        <v>26</v>
      </c>
      <c r="G6" s="202" t="s">
        <v>27</v>
      </c>
      <c r="H6" s="202" t="s">
        <v>28</v>
      </c>
      <c r="I6" s="203" t="s">
        <v>29</v>
      </c>
    </row>
    <row r="7" spans="1:9" s="127" customFormat="1" x14ac:dyDescent="0.2">
      <c r="A7" s="293" t="str">
        <f>'01 01 Pol'!B7</f>
        <v>3</v>
      </c>
      <c r="B7" s="62" t="str">
        <f>'01 01 Pol'!C7</f>
        <v>Svislé a kompletní konstrukce</v>
      </c>
      <c r="D7" s="204"/>
      <c r="E7" s="294">
        <f>'01 01 Pol'!BA28</f>
        <v>0</v>
      </c>
      <c r="F7" s="295">
        <f>'01 01 Pol'!BB28</f>
        <v>0</v>
      </c>
      <c r="G7" s="295">
        <f>'01 01 Pol'!BC28</f>
        <v>0</v>
      </c>
      <c r="H7" s="295">
        <f>'01 01 Pol'!BD28</f>
        <v>0</v>
      </c>
      <c r="I7" s="296">
        <f>'01 01 Pol'!BE28</f>
        <v>0</v>
      </c>
    </row>
    <row r="8" spans="1:9" s="127" customFormat="1" x14ac:dyDescent="0.2">
      <c r="A8" s="293" t="str">
        <f>'01 01 Pol'!B29</f>
        <v>61</v>
      </c>
      <c r="B8" s="62" t="str">
        <f>'01 01 Pol'!C29</f>
        <v>Upravy povrchů vnitřní</v>
      </c>
      <c r="D8" s="204"/>
      <c r="E8" s="294">
        <f>'01 01 Pol'!BA56</f>
        <v>0</v>
      </c>
      <c r="F8" s="295">
        <f>'01 01 Pol'!BB56</f>
        <v>0</v>
      </c>
      <c r="G8" s="295">
        <f>'01 01 Pol'!BC56</f>
        <v>0</v>
      </c>
      <c r="H8" s="295">
        <f>'01 01 Pol'!BD56</f>
        <v>0</v>
      </c>
      <c r="I8" s="296">
        <f>'01 01 Pol'!BE56</f>
        <v>0</v>
      </c>
    </row>
    <row r="9" spans="1:9" s="127" customFormat="1" x14ac:dyDescent="0.2">
      <c r="A9" s="293" t="str">
        <f>'01 01 Pol'!B57</f>
        <v>63</v>
      </c>
      <c r="B9" s="62" t="str">
        <f>'01 01 Pol'!C57</f>
        <v>Podlahy a podlahové konstrukce</v>
      </c>
      <c r="D9" s="204"/>
      <c r="E9" s="294">
        <f>'01 01 Pol'!BA60</f>
        <v>0</v>
      </c>
      <c r="F9" s="295">
        <f>'01 01 Pol'!BB60</f>
        <v>0</v>
      </c>
      <c r="G9" s="295">
        <f>'01 01 Pol'!BC60</f>
        <v>0</v>
      </c>
      <c r="H9" s="295">
        <f>'01 01 Pol'!BD60</f>
        <v>0</v>
      </c>
      <c r="I9" s="296">
        <f>'01 01 Pol'!BE60</f>
        <v>0</v>
      </c>
    </row>
    <row r="10" spans="1:9" s="127" customFormat="1" x14ac:dyDescent="0.2">
      <c r="A10" s="293" t="str">
        <f>'01 01 Pol'!B61</f>
        <v>94</v>
      </c>
      <c r="B10" s="62" t="str">
        <f>'01 01 Pol'!C61</f>
        <v>Lešení a stavební výtahy</v>
      </c>
      <c r="D10" s="204"/>
      <c r="E10" s="294">
        <f>'01 01 Pol'!BA69</f>
        <v>0</v>
      </c>
      <c r="F10" s="295">
        <f>'01 01 Pol'!BB69</f>
        <v>0</v>
      </c>
      <c r="G10" s="295">
        <f>'01 01 Pol'!BC69</f>
        <v>0</v>
      </c>
      <c r="H10" s="295">
        <f>'01 01 Pol'!BD69</f>
        <v>0</v>
      </c>
      <c r="I10" s="296">
        <f>'01 01 Pol'!BE69</f>
        <v>0</v>
      </c>
    </row>
    <row r="11" spans="1:9" s="127" customFormat="1" x14ac:dyDescent="0.2">
      <c r="A11" s="293" t="str">
        <f>'01 01 Pol'!B70</f>
        <v>95</v>
      </c>
      <c r="B11" s="62" t="str">
        <f>'01 01 Pol'!C70</f>
        <v>Dokončovací konstrukce na pozemních stavbách</v>
      </c>
      <c r="D11" s="204"/>
      <c r="E11" s="294">
        <f>'01 01 Pol'!BA99</f>
        <v>0</v>
      </c>
      <c r="F11" s="295">
        <f>'01 01 Pol'!BB99</f>
        <v>0</v>
      </c>
      <c r="G11" s="295">
        <f>'01 01 Pol'!BC99</f>
        <v>0</v>
      </c>
      <c r="H11" s="295">
        <f>'01 01 Pol'!BD99</f>
        <v>0</v>
      </c>
      <c r="I11" s="296">
        <f>'01 01 Pol'!BE99</f>
        <v>0</v>
      </c>
    </row>
    <row r="12" spans="1:9" s="127" customFormat="1" x14ac:dyDescent="0.2">
      <c r="A12" s="293" t="str">
        <f>'01 01 Pol'!B100</f>
        <v>96</v>
      </c>
      <c r="B12" s="62" t="str">
        <f>'01 01 Pol'!C100</f>
        <v>Bourání konstrukcí</v>
      </c>
      <c r="D12" s="204"/>
      <c r="E12" s="294">
        <f>'01 01 Pol'!BA147</f>
        <v>0</v>
      </c>
      <c r="F12" s="295">
        <f>'01 01 Pol'!BB147</f>
        <v>0</v>
      </c>
      <c r="G12" s="295">
        <f>'01 01 Pol'!BC147</f>
        <v>0</v>
      </c>
      <c r="H12" s="295">
        <f>'01 01 Pol'!BD147</f>
        <v>0</v>
      </c>
      <c r="I12" s="296">
        <f>'01 01 Pol'!BE147</f>
        <v>0</v>
      </c>
    </row>
    <row r="13" spans="1:9" s="127" customFormat="1" x14ac:dyDescent="0.2">
      <c r="A13" s="293" t="str">
        <f>'01 01 Pol'!B148</f>
        <v>99</v>
      </c>
      <c r="B13" s="62" t="str">
        <f>'01 01 Pol'!C148</f>
        <v>Staveništní přesun hmot</v>
      </c>
      <c r="D13" s="204"/>
      <c r="E13" s="294">
        <f>'01 01 Pol'!BA150</f>
        <v>0</v>
      </c>
      <c r="F13" s="295">
        <f>'01 01 Pol'!BB150</f>
        <v>0</v>
      </c>
      <c r="G13" s="295">
        <f>'01 01 Pol'!BC150</f>
        <v>0</v>
      </c>
      <c r="H13" s="295">
        <f>'01 01 Pol'!BD150</f>
        <v>0</v>
      </c>
      <c r="I13" s="296">
        <f>'01 01 Pol'!BE150</f>
        <v>0</v>
      </c>
    </row>
    <row r="14" spans="1:9" s="127" customFormat="1" x14ac:dyDescent="0.2">
      <c r="A14" s="293" t="str">
        <f>'01 01 Pol'!B151</f>
        <v>711</v>
      </c>
      <c r="B14" s="62" t="str">
        <f>'01 01 Pol'!C151</f>
        <v>Izolace proti vodě</v>
      </c>
      <c r="D14" s="204"/>
      <c r="E14" s="294">
        <f>'01 01 Pol'!BA155</f>
        <v>0</v>
      </c>
      <c r="F14" s="295">
        <f>'01 01 Pol'!BB155</f>
        <v>0</v>
      </c>
      <c r="G14" s="295">
        <f>'01 01 Pol'!BC155</f>
        <v>0</v>
      </c>
      <c r="H14" s="295">
        <f>'01 01 Pol'!BD155</f>
        <v>0</v>
      </c>
      <c r="I14" s="296">
        <f>'01 01 Pol'!BE155</f>
        <v>0</v>
      </c>
    </row>
    <row r="15" spans="1:9" s="127" customFormat="1" x14ac:dyDescent="0.2">
      <c r="A15" s="293" t="str">
        <f>'01 01 Pol'!B156</f>
        <v>725</v>
      </c>
      <c r="B15" s="62" t="str">
        <f>'01 01 Pol'!C156</f>
        <v>Zařizovací předměty</v>
      </c>
      <c r="D15" s="204"/>
      <c r="E15" s="294">
        <f>'01 01 Pol'!BA160</f>
        <v>0</v>
      </c>
      <c r="F15" s="295">
        <f>'01 01 Pol'!BB160</f>
        <v>0</v>
      </c>
      <c r="G15" s="295">
        <f>'01 01 Pol'!BC160</f>
        <v>0</v>
      </c>
      <c r="H15" s="295">
        <f>'01 01 Pol'!BD160</f>
        <v>0</v>
      </c>
      <c r="I15" s="296">
        <f>'01 01 Pol'!BE160</f>
        <v>0</v>
      </c>
    </row>
    <row r="16" spans="1:9" s="127" customFormat="1" x14ac:dyDescent="0.2">
      <c r="A16" s="293" t="str">
        <f>'01 01 Pol'!B161</f>
        <v>766</v>
      </c>
      <c r="B16" s="62" t="str">
        <f>'01 01 Pol'!C161</f>
        <v>Konstrukce truhlářské</v>
      </c>
      <c r="D16" s="204"/>
      <c r="E16" s="294">
        <f>'01 01 Pol'!BA168</f>
        <v>0</v>
      </c>
      <c r="F16" s="295">
        <f>'01 01 Pol'!BB168</f>
        <v>0</v>
      </c>
      <c r="G16" s="295">
        <f>'01 01 Pol'!BC168</f>
        <v>0</v>
      </c>
      <c r="H16" s="295">
        <f>'01 01 Pol'!BD168</f>
        <v>0</v>
      </c>
      <c r="I16" s="296">
        <f>'01 01 Pol'!BE168</f>
        <v>0</v>
      </c>
    </row>
    <row r="17" spans="1:256" s="127" customFormat="1" x14ac:dyDescent="0.2">
      <c r="A17" s="293" t="str">
        <f>'01 01 Pol'!B169</f>
        <v>771</v>
      </c>
      <c r="B17" s="62" t="str">
        <f>'01 01 Pol'!C169</f>
        <v>Podlahy z dlaždic a obklady</v>
      </c>
      <c r="D17" s="204"/>
      <c r="E17" s="294">
        <f>'01 01 Pol'!BA193</f>
        <v>0</v>
      </c>
      <c r="F17" s="295">
        <f>'01 01 Pol'!BB193</f>
        <v>0</v>
      </c>
      <c r="G17" s="295">
        <f>'01 01 Pol'!BC193</f>
        <v>0</v>
      </c>
      <c r="H17" s="295">
        <f>'01 01 Pol'!BD193</f>
        <v>0</v>
      </c>
      <c r="I17" s="296">
        <f>'01 01 Pol'!BE193</f>
        <v>0</v>
      </c>
    </row>
    <row r="18" spans="1:256" s="127" customFormat="1" x14ac:dyDescent="0.2">
      <c r="A18" s="293" t="str">
        <f>'01 01 Pol'!B194</f>
        <v>777</v>
      </c>
      <c r="B18" s="62" t="str">
        <f>'01 01 Pol'!C194</f>
        <v>Podlahy ze syntetických hmot</v>
      </c>
      <c r="D18" s="204"/>
      <c r="E18" s="294">
        <f>'01 01 Pol'!BA198</f>
        <v>0</v>
      </c>
      <c r="F18" s="295">
        <f>'01 01 Pol'!BB198</f>
        <v>0</v>
      </c>
      <c r="G18" s="295">
        <f>'01 01 Pol'!BC198</f>
        <v>0</v>
      </c>
      <c r="H18" s="295">
        <f>'01 01 Pol'!BD198</f>
        <v>0</v>
      </c>
      <c r="I18" s="296">
        <f>'01 01 Pol'!BE198</f>
        <v>0</v>
      </c>
    </row>
    <row r="19" spans="1:256" s="127" customFormat="1" x14ac:dyDescent="0.2">
      <c r="A19" s="293" t="str">
        <f>'01 01 Pol'!B199</f>
        <v>781</v>
      </c>
      <c r="B19" s="62" t="str">
        <f>'01 01 Pol'!C199</f>
        <v>Obklady keramické</v>
      </c>
      <c r="D19" s="204"/>
      <c r="E19" s="294">
        <f>'01 01 Pol'!BA223</f>
        <v>0</v>
      </c>
      <c r="F19" s="295">
        <f>'01 01 Pol'!BB223</f>
        <v>0</v>
      </c>
      <c r="G19" s="295">
        <f>'01 01 Pol'!BC223</f>
        <v>0</v>
      </c>
      <c r="H19" s="295">
        <f>'01 01 Pol'!BD223</f>
        <v>0</v>
      </c>
      <c r="I19" s="296">
        <f>'01 01 Pol'!BE223</f>
        <v>0</v>
      </c>
    </row>
    <row r="20" spans="1:256" s="127" customFormat="1" x14ac:dyDescent="0.2">
      <c r="A20" s="293" t="str">
        <f>'01 01 Pol'!B224</f>
        <v>783</v>
      </c>
      <c r="B20" s="62" t="str">
        <f>'01 01 Pol'!C224</f>
        <v>Nátěry</v>
      </c>
      <c r="D20" s="204"/>
      <c r="E20" s="294">
        <f>'01 01 Pol'!BA233</f>
        <v>0</v>
      </c>
      <c r="F20" s="295">
        <f>'01 01 Pol'!BB233</f>
        <v>0</v>
      </c>
      <c r="G20" s="295">
        <f>'01 01 Pol'!BC233</f>
        <v>0</v>
      </c>
      <c r="H20" s="295">
        <f>'01 01 Pol'!BD233</f>
        <v>0</v>
      </c>
      <c r="I20" s="296">
        <f>'01 01 Pol'!BE233</f>
        <v>0</v>
      </c>
    </row>
    <row r="21" spans="1:256" s="127" customFormat="1" ht="13.5" thickBot="1" x14ac:dyDescent="0.25">
      <c r="A21" s="293" t="str">
        <f>'01 01 Pol'!B234</f>
        <v>784</v>
      </c>
      <c r="B21" s="62" t="str">
        <f>'01 01 Pol'!C234</f>
        <v>Malby</v>
      </c>
      <c r="D21" s="204"/>
      <c r="E21" s="294">
        <f>'01 01 Pol'!BA248</f>
        <v>0</v>
      </c>
      <c r="F21" s="295">
        <f>'01 01 Pol'!BB248</f>
        <v>0</v>
      </c>
      <c r="G21" s="295">
        <f>'01 01 Pol'!BC248</f>
        <v>0</v>
      </c>
      <c r="H21" s="295">
        <f>'01 01 Pol'!BD248</f>
        <v>0</v>
      </c>
      <c r="I21" s="296">
        <f>'01 01 Pol'!BE248</f>
        <v>0</v>
      </c>
    </row>
    <row r="22" spans="1:256" ht="13.5" thickBot="1" x14ac:dyDescent="0.25">
      <c r="A22" s="205"/>
      <c r="B22" s="206" t="s">
        <v>79</v>
      </c>
      <c r="C22" s="206"/>
      <c r="D22" s="207"/>
      <c r="E22" s="208">
        <f>SUM(E7:E21)</f>
        <v>0</v>
      </c>
      <c r="F22" s="209">
        <f>SUM(F7:F21)</f>
        <v>0</v>
      </c>
      <c r="G22" s="209">
        <f>SUM(G7:G21)</f>
        <v>0</v>
      </c>
      <c r="H22" s="209">
        <f>SUM(H7:H21)</f>
        <v>0</v>
      </c>
      <c r="I22" s="210">
        <f>SUM(I7:I21)</f>
        <v>0</v>
      </c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  <c r="HN22" s="14"/>
      <c r="HO22" s="14"/>
      <c r="HP22" s="14"/>
      <c r="HQ22" s="14"/>
      <c r="HR22" s="14"/>
      <c r="HS22" s="14"/>
      <c r="HT22" s="14"/>
      <c r="HU22" s="14"/>
      <c r="HV22" s="14"/>
      <c r="HW22" s="14"/>
      <c r="HX22" s="14"/>
      <c r="HY22" s="14"/>
      <c r="HZ22" s="14"/>
      <c r="IA22" s="14"/>
      <c r="IB22" s="14"/>
      <c r="IC22" s="14"/>
      <c r="ID22" s="14"/>
      <c r="IE22" s="14"/>
      <c r="IF22" s="14"/>
      <c r="IG22" s="14"/>
      <c r="IH22" s="14"/>
      <c r="II22" s="14"/>
      <c r="IJ22" s="14"/>
      <c r="IK22" s="14"/>
      <c r="IL22" s="14"/>
      <c r="IM22" s="14"/>
      <c r="IN22" s="14"/>
      <c r="IO22" s="14"/>
      <c r="IP22" s="14"/>
      <c r="IQ22" s="14"/>
      <c r="IR22" s="14"/>
      <c r="IS22" s="14"/>
      <c r="IT22" s="14"/>
      <c r="IU22" s="14"/>
      <c r="IV22" s="14"/>
    </row>
    <row r="23" spans="1:256" x14ac:dyDescent="0.2">
      <c r="A23" s="127"/>
      <c r="B23" s="127"/>
      <c r="C23" s="127"/>
      <c r="D23" s="127"/>
      <c r="E23" s="127"/>
      <c r="F23" s="127"/>
      <c r="G23" s="127"/>
      <c r="H23" s="127"/>
      <c r="I23" s="127"/>
    </row>
    <row r="24" spans="1:256" ht="18" x14ac:dyDescent="0.25">
      <c r="A24" s="196" t="s">
        <v>80</v>
      </c>
      <c r="B24" s="196"/>
      <c r="C24" s="196"/>
      <c r="D24" s="196"/>
      <c r="E24" s="196"/>
      <c r="F24" s="196"/>
      <c r="G24" s="211"/>
      <c r="H24" s="196"/>
      <c r="I24" s="196"/>
      <c r="BA24" s="133"/>
      <c r="BB24" s="133"/>
      <c r="BC24" s="133"/>
      <c r="BD24" s="133"/>
      <c r="BE24" s="133"/>
    </row>
    <row r="25" spans="1:256" ht="13.5" thickBot="1" x14ac:dyDescent="0.25"/>
    <row r="26" spans="1:256" x14ac:dyDescent="0.2">
      <c r="A26" s="162" t="s">
        <v>81</v>
      </c>
      <c r="B26" s="163"/>
      <c r="C26" s="163"/>
      <c r="D26" s="212"/>
      <c r="E26" s="213" t="s">
        <v>82</v>
      </c>
      <c r="F26" s="214" t="s">
        <v>12</v>
      </c>
      <c r="G26" s="215" t="s">
        <v>83</v>
      </c>
      <c r="H26" s="216"/>
      <c r="I26" s="217" t="s">
        <v>82</v>
      </c>
    </row>
    <row r="27" spans="1:256" x14ac:dyDescent="0.2">
      <c r="A27" s="156" t="s">
        <v>397</v>
      </c>
      <c r="B27" s="147"/>
      <c r="C27" s="147"/>
      <c r="D27" s="218"/>
      <c r="E27" s="219"/>
      <c r="F27" s="220"/>
      <c r="G27" s="221">
        <v>0</v>
      </c>
      <c r="H27" s="222"/>
      <c r="I27" s="223">
        <f t="shared" ref="I27:I34" si="0">E27+F27*G27/100</f>
        <v>0</v>
      </c>
      <c r="BA27" s="1">
        <v>0</v>
      </c>
    </row>
    <row r="28" spans="1:256" x14ac:dyDescent="0.2">
      <c r="A28" s="156" t="s">
        <v>398</v>
      </c>
      <c r="B28" s="147"/>
      <c r="C28" s="147"/>
      <c r="D28" s="218"/>
      <c r="E28" s="219"/>
      <c r="F28" s="220"/>
      <c r="G28" s="221">
        <v>0</v>
      </c>
      <c r="H28" s="222"/>
      <c r="I28" s="223">
        <f t="shared" si="0"/>
        <v>0</v>
      </c>
      <c r="BA28" s="1">
        <v>0</v>
      </c>
    </row>
    <row r="29" spans="1:256" x14ac:dyDescent="0.2">
      <c r="A29" s="156" t="s">
        <v>399</v>
      </c>
      <c r="B29" s="147"/>
      <c r="C29" s="147"/>
      <c r="D29" s="218"/>
      <c r="E29" s="219"/>
      <c r="F29" s="220"/>
      <c r="G29" s="221">
        <v>0</v>
      </c>
      <c r="H29" s="222"/>
      <c r="I29" s="223">
        <f t="shared" si="0"/>
        <v>0</v>
      </c>
      <c r="BA29" s="1">
        <v>0</v>
      </c>
    </row>
    <row r="30" spans="1:256" x14ac:dyDescent="0.2">
      <c r="A30" s="156" t="s">
        <v>400</v>
      </c>
      <c r="B30" s="147"/>
      <c r="C30" s="147"/>
      <c r="D30" s="218"/>
      <c r="E30" s="219"/>
      <c r="F30" s="220"/>
      <c r="G30" s="221">
        <v>0</v>
      </c>
      <c r="H30" s="222"/>
      <c r="I30" s="223">
        <f t="shared" si="0"/>
        <v>0</v>
      </c>
      <c r="BA30" s="1">
        <v>0</v>
      </c>
    </row>
    <row r="31" spans="1:256" x14ac:dyDescent="0.2">
      <c r="A31" s="156" t="s">
        <v>401</v>
      </c>
      <c r="B31" s="147"/>
      <c r="C31" s="147"/>
      <c r="D31" s="218"/>
      <c r="E31" s="219"/>
      <c r="F31" s="220"/>
      <c r="G31" s="221">
        <v>0</v>
      </c>
      <c r="H31" s="222"/>
      <c r="I31" s="223">
        <f t="shared" si="0"/>
        <v>0</v>
      </c>
      <c r="BA31" s="1">
        <v>2</v>
      </c>
    </row>
    <row r="32" spans="1:256" x14ac:dyDescent="0.2">
      <c r="A32" s="156" t="s">
        <v>402</v>
      </c>
      <c r="B32" s="147"/>
      <c r="C32" s="147"/>
      <c r="D32" s="218"/>
      <c r="E32" s="219"/>
      <c r="F32" s="220"/>
      <c r="G32" s="221">
        <v>0</v>
      </c>
      <c r="H32" s="222"/>
      <c r="I32" s="223">
        <f t="shared" si="0"/>
        <v>0</v>
      </c>
      <c r="BA32" s="1">
        <v>1</v>
      </c>
    </row>
    <row r="33" spans="1:53" x14ac:dyDescent="0.2">
      <c r="A33" s="156" t="s">
        <v>403</v>
      </c>
      <c r="B33" s="147"/>
      <c r="C33" s="147"/>
      <c r="D33" s="218"/>
      <c r="E33" s="219"/>
      <c r="F33" s="220"/>
      <c r="G33" s="221">
        <v>0</v>
      </c>
      <c r="H33" s="222"/>
      <c r="I33" s="223">
        <f t="shared" si="0"/>
        <v>0</v>
      </c>
      <c r="BA33" s="1">
        <v>2</v>
      </c>
    </row>
    <row r="34" spans="1:53" x14ac:dyDescent="0.2">
      <c r="A34" s="156" t="s">
        <v>404</v>
      </c>
      <c r="B34" s="147"/>
      <c r="C34" s="147"/>
      <c r="D34" s="218"/>
      <c r="E34" s="219"/>
      <c r="F34" s="220"/>
      <c r="G34" s="221">
        <v>0</v>
      </c>
      <c r="H34" s="222"/>
      <c r="I34" s="223">
        <f t="shared" si="0"/>
        <v>0</v>
      </c>
      <c r="BA34" s="1">
        <v>2</v>
      </c>
    </row>
    <row r="35" spans="1:53" ht="13.5" thickBot="1" x14ac:dyDescent="0.25">
      <c r="A35" s="224"/>
      <c r="B35" s="225" t="s">
        <v>84</v>
      </c>
      <c r="C35" s="226"/>
      <c r="D35" s="227"/>
      <c r="E35" s="228"/>
      <c r="F35" s="229"/>
      <c r="G35" s="229"/>
      <c r="H35" s="326">
        <f>SUM(I27:I34)</f>
        <v>0</v>
      </c>
      <c r="I35" s="327"/>
    </row>
    <row r="37" spans="1:53" x14ac:dyDescent="0.2">
      <c r="B37" s="14"/>
      <c r="F37" s="230"/>
      <c r="G37" s="231"/>
      <c r="H37" s="231"/>
      <c r="I37" s="46"/>
    </row>
    <row r="38" spans="1:53" x14ac:dyDescent="0.2">
      <c r="F38" s="230"/>
      <c r="G38" s="231"/>
      <c r="H38" s="231"/>
      <c r="I38" s="46"/>
    </row>
    <row r="39" spans="1:53" x14ac:dyDescent="0.2">
      <c r="F39" s="230"/>
      <c r="G39" s="231"/>
      <c r="H39" s="231"/>
      <c r="I39" s="46"/>
    </row>
    <row r="40" spans="1:53" x14ac:dyDescent="0.2">
      <c r="F40" s="230"/>
      <c r="G40" s="231"/>
      <c r="H40" s="231"/>
      <c r="I40" s="46"/>
    </row>
    <row r="41" spans="1:53" x14ac:dyDescent="0.2">
      <c r="F41" s="230"/>
      <c r="G41" s="231"/>
      <c r="H41" s="231"/>
      <c r="I41" s="46"/>
    </row>
    <row r="42" spans="1:53" x14ac:dyDescent="0.2">
      <c r="F42" s="230"/>
      <c r="G42" s="231"/>
      <c r="H42" s="231"/>
      <c r="I42" s="46"/>
    </row>
    <row r="43" spans="1:53" x14ac:dyDescent="0.2">
      <c r="F43" s="230"/>
      <c r="G43" s="231"/>
      <c r="H43" s="231"/>
      <c r="I43" s="46"/>
    </row>
    <row r="44" spans="1:53" x14ac:dyDescent="0.2">
      <c r="F44" s="230"/>
      <c r="G44" s="231"/>
      <c r="H44" s="231"/>
      <c r="I44" s="46"/>
    </row>
    <row r="45" spans="1:53" x14ac:dyDescent="0.2">
      <c r="F45" s="230"/>
      <c r="G45" s="231"/>
      <c r="H45" s="231"/>
      <c r="I45" s="46"/>
    </row>
    <row r="46" spans="1:53" x14ac:dyDescent="0.2">
      <c r="F46" s="230"/>
      <c r="G46" s="231"/>
      <c r="H46" s="231"/>
      <c r="I46" s="46"/>
    </row>
    <row r="47" spans="1:53" x14ac:dyDescent="0.2">
      <c r="F47" s="230"/>
      <c r="G47" s="231"/>
      <c r="H47" s="231"/>
      <c r="I47" s="46"/>
    </row>
    <row r="48" spans="1:53" x14ac:dyDescent="0.2">
      <c r="F48" s="230"/>
      <c r="G48" s="231"/>
      <c r="H48" s="231"/>
      <c r="I48" s="46"/>
    </row>
    <row r="49" spans="6:9" x14ac:dyDescent="0.2">
      <c r="F49" s="230"/>
      <c r="G49" s="231"/>
      <c r="H49" s="231"/>
      <c r="I49" s="46"/>
    </row>
    <row r="50" spans="6:9" x14ac:dyDescent="0.2">
      <c r="F50" s="230"/>
      <c r="G50" s="231"/>
      <c r="H50" s="231"/>
      <c r="I50" s="46"/>
    </row>
    <row r="51" spans="6:9" x14ac:dyDescent="0.2">
      <c r="F51" s="230"/>
      <c r="G51" s="231"/>
      <c r="H51" s="231"/>
      <c r="I51" s="46"/>
    </row>
    <row r="52" spans="6:9" x14ac:dyDescent="0.2">
      <c r="F52" s="230"/>
      <c r="G52" s="231"/>
      <c r="H52" s="231"/>
      <c r="I52" s="46"/>
    </row>
    <row r="53" spans="6:9" x14ac:dyDescent="0.2">
      <c r="F53" s="230"/>
      <c r="G53" s="231"/>
      <c r="H53" s="231"/>
      <c r="I53" s="46"/>
    </row>
    <row r="54" spans="6:9" x14ac:dyDescent="0.2">
      <c r="F54" s="230"/>
      <c r="G54" s="231"/>
      <c r="H54" s="231"/>
      <c r="I54" s="46"/>
    </row>
    <row r="55" spans="6:9" x14ac:dyDescent="0.2">
      <c r="F55" s="230"/>
      <c r="G55" s="231"/>
      <c r="H55" s="231"/>
      <c r="I55" s="46"/>
    </row>
    <row r="56" spans="6:9" x14ac:dyDescent="0.2">
      <c r="F56" s="230"/>
      <c r="G56" s="231"/>
      <c r="H56" s="231"/>
      <c r="I56" s="46"/>
    </row>
    <row r="57" spans="6:9" x14ac:dyDescent="0.2">
      <c r="F57" s="230"/>
      <c r="G57" s="231"/>
      <c r="H57" s="231"/>
      <c r="I57" s="46"/>
    </row>
    <row r="58" spans="6:9" x14ac:dyDescent="0.2">
      <c r="F58" s="230"/>
      <c r="G58" s="231"/>
      <c r="H58" s="231"/>
      <c r="I58" s="46"/>
    </row>
    <row r="59" spans="6:9" x14ac:dyDescent="0.2">
      <c r="F59" s="230"/>
      <c r="G59" s="231"/>
      <c r="H59" s="231"/>
      <c r="I59" s="46"/>
    </row>
    <row r="60" spans="6:9" x14ac:dyDescent="0.2">
      <c r="F60" s="230"/>
      <c r="G60" s="231"/>
      <c r="H60" s="231"/>
      <c r="I60" s="46"/>
    </row>
    <row r="61" spans="6:9" x14ac:dyDescent="0.2">
      <c r="F61" s="230"/>
      <c r="G61" s="231"/>
      <c r="H61" s="231"/>
      <c r="I61" s="46"/>
    </row>
    <row r="62" spans="6:9" x14ac:dyDescent="0.2">
      <c r="F62" s="230"/>
      <c r="G62" s="231"/>
      <c r="H62" s="231"/>
      <c r="I62" s="46"/>
    </row>
    <row r="63" spans="6:9" x14ac:dyDescent="0.2">
      <c r="F63" s="230"/>
      <c r="G63" s="231"/>
      <c r="H63" s="231"/>
      <c r="I63" s="46"/>
    </row>
    <row r="64" spans="6:9" x14ac:dyDescent="0.2">
      <c r="F64" s="230"/>
      <c r="G64" s="231"/>
      <c r="H64" s="231"/>
      <c r="I64" s="46"/>
    </row>
    <row r="65" spans="6:9" x14ac:dyDescent="0.2">
      <c r="F65" s="230"/>
      <c r="G65" s="231"/>
      <c r="H65" s="231"/>
      <c r="I65" s="46"/>
    </row>
    <row r="66" spans="6:9" x14ac:dyDescent="0.2">
      <c r="F66" s="230"/>
      <c r="G66" s="231"/>
      <c r="H66" s="231"/>
      <c r="I66" s="46"/>
    </row>
    <row r="67" spans="6:9" x14ac:dyDescent="0.2">
      <c r="F67" s="230"/>
      <c r="G67" s="231"/>
      <c r="H67" s="231"/>
      <c r="I67" s="46"/>
    </row>
    <row r="68" spans="6:9" x14ac:dyDescent="0.2">
      <c r="F68" s="230"/>
      <c r="G68" s="231"/>
      <c r="H68" s="231"/>
      <c r="I68" s="46"/>
    </row>
    <row r="69" spans="6:9" x14ac:dyDescent="0.2">
      <c r="F69" s="230"/>
      <c r="G69" s="231"/>
      <c r="H69" s="231"/>
      <c r="I69" s="46"/>
    </row>
    <row r="70" spans="6:9" x14ac:dyDescent="0.2">
      <c r="F70" s="230"/>
      <c r="G70" s="231"/>
      <c r="H70" s="231"/>
      <c r="I70" s="46"/>
    </row>
    <row r="71" spans="6:9" x14ac:dyDescent="0.2">
      <c r="F71" s="230"/>
      <c r="G71" s="231"/>
      <c r="H71" s="231"/>
      <c r="I71" s="46"/>
    </row>
    <row r="72" spans="6:9" x14ac:dyDescent="0.2">
      <c r="F72" s="230"/>
      <c r="G72" s="231"/>
      <c r="H72" s="231"/>
      <c r="I72" s="46"/>
    </row>
    <row r="73" spans="6:9" x14ac:dyDescent="0.2">
      <c r="F73" s="230"/>
      <c r="G73" s="231"/>
      <c r="H73" s="231"/>
      <c r="I73" s="46"/>
    </row>
    <row r="74" spans="6:9" x14ac:dyDescent="0.2">
      <c r="F74" s="230"/>
      <c r="G74" s="231"/>
      <c r="H74" s="231"/>
      <c r="I74" s="46"/>
    </row>
    <row r="75" spans="6:9" x14ac:dyDescent="0.2">
      <c r="F75" s="230"/>
      <c r="G75" s="231"/>
      <c r="H75" s="231"/>
      <c r="I75" s="46"/>
    </row>
    <row r="76" spans="6:9" x14ac:dyDescent="0.2">
      <c r="F76" s="230"/>
      <c r="G76" s="231"/>
      <c r="H76" s="231"/>
      <c r="I76" s="46"/>
    </row>
    <row r="77" spans="6:9" x14ac:dyDescent="0.2">
      <c r="F77" s="230"/>
      <c r="G77" s="231"/>
      <c r="H77" s="231"/>
      <c r="I77" s="46"/>
    </row>
    <row r="78" spans="6:9" x14ac:dyDescent="0.2">
      <c r="F78" s="230"/>
      <c r="G78" s="231"/>
      <c r="H78" s="231"/>
      <c r="I78" s="46"/>
    </row>
    <row r="79" spans="6:9" x14ac:dyDescent="0.2">
      <c r="F79" s="230"/>
      <c r="G79" s="231"/>
      <c r="H79" s="231"/>
      <c r="I79" s="46"/>
    </row>
    <row r="80" spans="6:9" x14ac:dyDescent="0.2">
      <c r="F80" s="230"/>
      <c r="G80" s="231"/>
      <c r="H80" s="231"/>
      <c r="I80" s="46"/>
    </row>
    <row r="81" spans="6:9" x14ac:dyDescent="0.2">
      <c r="F81" s="230"/>
      <c r="G81" s="231"/>
      <c r="H81" s="231"/>
      <c r="I81" s="46"/>
    </row>
    <row r="82" spans="6:9" x14ac:dyDescent="0.2">
      <c r="F82" s="230"/>
      <c r="G82" s="231"/>
      <c r="H82" s="231"/>
      <c r="I82" s="46"/>
    </row>
    <row r="83" spans="6:9" x14ac:dyDescent="0.2">
      <c r="F83" s="230"/>
      <c r="G83" s="231"/>
      <c r="H83" s="231"/>
      <c r="I83" s="46"/>
    </row>
    <row r="84" spans="6:9" x14ac:dyDescent="0.2">
      <c r="F84" s="230"/>
      <c r="G84" s="231"/>
      <c r="H84" s="231"/>
      <c r="I84" s="46"/>
    </row>
    <row r="85" spans="6:9" x14ac:dyDescent="0.2">
      <c r="F85" s="230"/>
      <c r="G85" s="231"/>
      <c r="H85" s="231"/>
      <c r="I85" s="46"/>
    </row>
    <row r="86" spans="6:9" x14ac:dyDescent="0.2">
      <c r="F86" s="230"/>
      <c r="G86" s="231"/>
      <c r="H86" s="231"/>
      <c r="I86" s="46"/>
    </row>
  </sheetData>
  <mergeCells count="4">
    <mergeCell ref="A1:B1"/>
    <mergeCell ref="A2:B2"/>
    <mergeCell ref="G2:I2"/>
    <mergeCell ref="H35:I35"/>
  </mergeCells>
  <pageMargins left="0.90551181102362199" right="0.31496062992125984" top="0.94488188976377951" bottom="0.94488188976377951" header="0.31496062992125984" footer="0.31496062992125984"/>
  <pageSetup paperSize="9" scale="95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B1F446-D353-4398-B616-A0A86983A5E3}">
  <sheetPr codeName="List2"/>
  <dimension ref="A1:CB321"/>
  <sheetViews>
    <sheetView showGridLines="0" showZeros="0" zoomScaleNormal="100" zoomScaleSheetLayoutView="100" workbookViewId="0">
      <selection activeCell="J1" sqref="J1:J1048576 K1:K1048576"/>
    </sheetView>
  </sheetViews>
  <sheetFormatPr defaultRowHeight="12.75" x14ac:dyDescent="0.2"/>
  <cols>
    <col min="1" max="1" width="4.42578125" style="232" customWidth="1"/>
    <col min="2" max="2" width="11.5703125" style="232" customWidth="1"/>
    <col min="3" max="3" width="40.42578125" style="232" customWidth="1"/>
    <col min="4" max="4" width="5.5703125" style="232" customWidth="1"/>
    <col min="5" max="5" width="8.5703125" style="242" customWidth="1"/>
    <col min="6" max="6" width="9.85546875" style="232" customWidth="1"/>
    <col min="7" max="7" width="13.85546875" style="232" customWidth="1"/>
    <col min="8" max="8" width="11.7109375" style="232" hidden="1" customWidth="1"/>
    <col min="9" max="9" width="11.5703125" style="232" hidden="1" customWidth="1"/>
    <col min="10" max="10" width="11" style="232" hidden="1" customWidth="1"/>
    <col min="11" max="11" width="10.42578125" style="232" hidden="1" customWidth="1"/>
    <col min="12" max="12" width="75.42578125" style="232" customWidth="1"/>
    <col min="13" max="13" width="45.28515625" style="232" customWidth="1"/>
    <col min="14" max="256" width="9.140625" style="232"/>
    <col min="257" max="257" width="4.42578125" style="232" customWidth="1"/>
    <col min="258" max="258" width="11.5703125" style="232" customWidth="1"/>
    <col min="259" max="259" width="40.42578125" style="232" customWidth="1"/>
    <col min="260" max="260" width="5.5703125" style="232" customWidth="1"/>
    <col min="261" max="261" width="8.5703125" style="232" customWidth="1"/>
    <col min="262" max="262" width="9.85546875" style="232" customWidth="1"/>
    <col min="263" max="263" width="13.85546875" style="232" customWidth="1"/>
    <col min="264" max="264" width="11.7109375" style="232" customWidth="1"/>
    <col min="265" max="265" width="11.5703125" style="232" customWidth="1"/>
    <col min="266" max="266" width="11" style="232" customWidth="1"/>
    <col min="267" max="267" width="10.42578125" style="232" customWidth="1"/>
    <col min="268" max="268" width="75.42578125" style="232" customWidth="1"/>
    <col min="269" max="269" width="45.28515625" style="232" customWidth="1"/>
    <col min="270" max="512" width="9.140625" style="232"/>
    <col min="513" max="513" width="4.42578125" style="232" customWidth="1"/>
    <col min="514" max="514" width="11.5703125" style="232" customWidth="1"/>
    <col min="515" max="515" width="40.42578125" style="232" customWidth="1"/>
    <col min="516" max="516" width="5.5703125" style="232" customWidth="1"/>
    <col min="517" max="517" width="8.5703125" style="232" customWidth="1"/>
    <col min="518" max="518" width="9.85546875" style="232" customWidth="1"/>
    <col min="519" max="519" width="13.85546875" style="232" customWidth="1"/>
    <col min="520" max="520" width="11.7109375" style="232" customWidth="1"/>
    <col min="521" max="521" width="11.5703125" style="232" customWidth="1"/>
    <col min="522" max="522" width="11" style="232" customWidth="1"/>
    <col min="523" max="523" width="10.42578125" style="232" customWidth="1"/>
    <col min="524" max="524" width="75.42578125" style="232" customWidth="1"/>
    <col min="525" max="525" width="45.28515625" style="232" customWidth="1"/>
    <col min="526" max="768" width="9.140625" style="232"/>
    <col min="769" max="769" width="4.42578125" style="232" customWidth="1"/>
    <col min="770" max="770" width="11.5703125" style="232" customWidth="1"/>
    <col min="771" max="771" width="40.42578125" style="232" customWidth="1"/>
    <col min="772" max="772" width="5.5703125" style="232" customWidth="1"/>
    <col min="773" max="773" width="8.5703125" style="232" customWidth="1"/>
    <col min="774" max="774" width="9.85546875" style="232" customWidth="1"/>
    <col min="775" max="775" width="13.85546875" style="232" customWidth="1"/>
    <col min="776" max="776" width="11.7109375" style="232" customWidth="1"/>
    <col min="777" max="777" width="11.5703125" style="232" customWidth="1"/>
    <col min="778" max="778" width="11" style="232" customWidth="1"/>
    <col min="779" max="779" width="10.42578125" style="232" customWidth="1"/>
    <col min="780" max="780" width="75.42578125" style="232" customWidth="1"/>
    <col min="781" max="781" width="45.28515625" style="232" customWidth="1"/>
    <col min="782" max="1024" width="9.140625" style="232"/>
    <col min="1025" max="1025" width="4.42578125" style="232" customWidth="1"/>
    <col min="1026" max="1026" width="11.5703125" style="232" customWidth="1"/>
    <col min="1027" max="1027" width="40.42578125" style="232" customWidth="1"/>
    <col min="1028" max="1028" width="5.5703125" style="232" customWidth="1"/>
    <col min="1029" max="1029" width="8.5703125" style="232" customWidth="1"/>
    <col min="1030" max="1030" width="9.85546875" style="232" customWidth="1"/>
    <col min="1031" max="1031" width="13.85546875" style="232" customWidth="1"/>
    <col min="1032" max="1032" width="11.7109375" style="232" customWidth="1"/>
    <col min="1033" max="1033" width="11.5703125" style="232" customWidth="1"/>
    <col min="1034" max="1034" width="11" style="232" customWidth="1"/>
    <col min="1035" max="1035" width="10.42578125" style="232" customWidth="1"/>
    <col min="1036" max="1036" width="75.42578125" style="232" customWidth="1"/>
    <col min="1037" max="1037" width="45.28515625" style="232" customWidth="1"/>
    <col min="1038" max="1280" width="9.140625" style="232"/>
    <col min="1281" max="1281" width="4.42578125" style="232" customWidth="1"/>
    <col min="1282" max="1282" width="11.5703125" style="232" customWidth="1"/>
    <col min="1283" max="1283" width="40.42578125" style="232" customWidth="1"/>
    <col min="1284" max="1284" width="5.5703125" style="232" customWidth="1"/>
    <col min="1285" max="1285" width="8.5703125" style="232" customWidth="1"/>
    <col min="1286" max="1286" width="9.85546875" style="232" customWidth="1"/>
    <col min="1287" max="1287" width="13.85546875" style="232" customWidth="1"/>
    <col min="1288" max="1288" width="11.7109375" style="232" customWidth="1"/>
    <col min="1289" max="1289" width="11.5703125" style="232" customWidth="1"/>
    <col min="1290" max="1290" width="11" style="232" customWidth="1"/>
    <col min="1291" max="1291" width="10.42578125" style="232" customWidth="1"/>
    <col min="1292" max="1292" width="75.42578125" style="232" customWidth="1"/>
    <col min="1293" max="1293" width="45.28515625" style="232" customWidth="1"/>
    <col min="1294" max="1536" width="9.140625" style="232"/>
    <col min="1537" max="1537" width="4.42578125" style="232" customWidth="1"/>
    <col min="1538" max="1538" width="11.5703125" style="232" customWidth="1"/>
    <col min="1539" max="1539" width="40.42578125" style="232" customWidth="1"/>
    <col min="1540" max="1540" width="5.5703125" style="232" customWidth="1"/>
    <col min="1541" max="1541" width="8.5703125" style="232" customWidth="1"/>
    <col min="1542" max="1542" width="9.85546875" style="232" customWidth="1"/>
    <col min="1543" max="1543" width="13.85546875" style="232" customWidth="1"/>
    <col min="1544" max="1544" width="11.7109375" style="232" customWidth="1"/>
    <col min="1545" max="1545" width="11.5703125" style="232" customWidth="1"/>
    <col min="1546" max="1546" width="11" style="232" customWidth="1"/>
    <col min="1547" max="1547" width="10.42578125" style="232" customWidth="1"/>
    <col min="1548" max="1548" width="75.42578125" style="232" customWidth="1"/>
    <col min="1549" max="1549" width="45.28515625" style="232" customWidth="1"/>
    <col min="1550" max="1792" width="9.140625" style="232"/>
    <col min="1793" max="1793" width="4.42578125" style="232" customWidth="1"/>
    <col min="1794" max="1794" width="11.5703125" style="232" customWidth="1"/>
    <col min="1795" max="1795" width="40.42578125" style="232" customWidth="1"/>
    <col min="1796" max="1796" width="5.5703125" style="232" customWidth="1"/>
    <col min="1797" max="1797" width="8.5703125" style="232" customWidth="1"/>
    <col min="1798" max="1798" width="9.85546875" style="232" customWidth="1"/>
    <col min="1799" max="1799" width="13.85546875" style="232" customWidth="1"/>
    <col min="1800" max="1800" width="11.7109375" style="232" customWidth="1"/>
    <col min="1801" max="1801" width="11.5703125" style="232" customWidth="1"/>
    <col min="1802" max="1802" width="11" style="232" customWidth="1"/>
    <col min="1803" max="1803" width="10.42578125" style="232" customWidth="1"/>
    <col min="1804" max="1804" width="75.42578125" style="232" customWidth="1"/>
    <col min="1805" max="1805" width="45.28515625" style="232" customWidth="1"/>
    <col min="1806" max="2048" width="9.140625" style="232"/>
    <col min="2049" max="2049" width="4.42578125" style="232" customWidth="1"/>
    <col min="2050" max="2050" width="11.5703125" style="232" customWidth="1"/>
    <col min="2051" max="2051" width="40.42578125" style="232" customWidth="1"/>
    <col min="2052" max="2052" width="5.5703125" style="232" customWidth="1"/>
    <col min="2053" max="2053" width="8.5703125" style="232" customWidth="1"/>
    <col min="2054" max="2054" width="9.85546875" style="232" customWidth="1"/>
    <col min="2055" max="2055" width="13.85546875" style="232" customWidth="1"/>
    <col min="2056" max="2056" width="11.7109375" style="232" customWidth="1"/>
    <col min="2057" max="2057" width="11.5703125" style="232" customWidth="1"/>
    <col min="2058" max="2058" width="11" style="232" customWidth="1"/>
    <col min="2059" max="2059" width="10.42578125" style="232" customWidth="1"/>
    <col min="2060" max="2060" width="75.42578125" style="232" customWidth="1"/>
    <col min="2061" max="2061" width="45.28515625" style="232" customWidth="1"/>
    <col min="2062" max="2304" width="9.140625" style="232"/>
    <col min="2305" max="2305" width="4.42578125" style="232" customWidth="1"/>
    <col min="2306" max="2306" width="11.5703125" style="232" customWidth="1"/>
    <col min="2307" max="2307" width="40.42578125" style="232" customWidth="1"/>
    <col min="2308" max="2308" width="5.5703125" style="232" customWidth="1"/>
    <col min="2309" max="2309" width="8.5703125" style="232" customWidth="1"/>
    <col min="2310" max="2310" width="9.85546875" style="232" customWidth="1"/>
    <col min="2311" max="2311" width="13.85546875" style="232" customWidth="1"/>
    <col min="2312" max="2312" width="11.7109375" style="232" customWidth="1"/>
    <col min="2313" max="2313" width="11.5703125" style="232" customWidth="1"/>
    <col min="2314" max="2314" width="11" style="232" customWidth="1"/>
    <col min="2315" max="2315" width="10.42578125" style="232" customWidth="1"/>
    <col min="2316" max="2316" width="75.42578125" style="232" customWidth="1"/>
    <col min="2317" max="2317" width="45.28515625" style="232" customWidth="1"/>
    <col min="2318" max="2560" width="9.140625" style="232"/>
    <col min="2561" max="2561" width="4.42578125" style="232" customWidth="1"/>
    <col min="2562" max="2562" width="11.5703125" style="232" customWidth="1"/>
    <col min="2563" max="2563" width="40.42578125" style="232" customWidth="1"/>
    <col min="2564" max="2564" width="5.5703125" style="232" customWidth="1"/>
    <col min="2565" max="2565" width="8.5703125" style="232" customWidth="1"/>
    <col min="2566" max="2566" width="9.85546875" style="232" customWidth="1"/>
    <col min="2567" max="2567" width="13.85546875" style="232" customWidth="1"/>
    <col min="2568" max="2568" width="11.7109375" style="232" customWidth="1"/>
    <col min="2569" max="2569" width="11.5703125" style="232" customWidth="1"/>
    <col min="2570" max="2570" width="11" style="232" customWidth="1"/>
    <col min="2571" max="2571" width="10.42578125" style="232" customWidth="1"/>
    <col min="2572" max="2572" width="75.42578125" style="232" customWidth="1"/>
    <col min="2573" max="2573" width="45.28515625" style="232" customWidth="1"/>
    <col min="2574" max="2816" width="9.140625" style="232"/>
    <col min="2817" max="2817" width="4.42578125" style="232" customWidth="1"/>
    <col min="2818" max="2818" width="11.5703125" style="232" customWidth="1"/>
    <col min="2819" max="2819" width="40.42578125" style="232" customWidth="1"/>
    <col min="2820" max="2820" width="5.5703125" style="232" customWidth="1"/>
    <col min="2821" max="2821" width="8.5703125" style="232" customWidth="1"/>
    <col min="2822" max="2822" width="9.85546875" style="232" customWidth="1"/>
    <col min="2823" max="2823" width="13.85546875" style="232" customWidth="1"/>
    <col min="2824" max="2824" width="11.7109375" style="232" customWidth="1"/>
    <col min="2825" max="2825" width="11.5703125" style="232" customWidth="1"/>
    <col min="2826" max="2826" width="11" style="232" customWidth="1"/>
    <col min="2827" max="2827" width="10.42578125" style="232" customWidth="1"/>
    <col min="2828" max="2828" width="75.42578125" style="232" customWidth="1"/>
    <col min="2829" max="2829" width="45.28515625" style="232" customWidth="1"/>
    <col min="2830" max="3072" width="9.140625" style="232"/>
    <col min="3073" max="3073" width="4.42578125" style="232" customWidth="1"/>
    <col min="3074" max="3074" width="11.5703125" style="232" customWidth="1"/>
    <col min="3075" max="3075" width="40.42578125" style="232" customWidth="1"/>
    <col min="3076" max="3076" width="5.5703125" style="232" customWidth="1"/>
    <col min="3077" max="3077" width="8.5703125" style="232" customWidth="1"/>
    <col min="3078" max="3078" width="9.85546875" style="232" customWidth="1"/>
    <col min="3079" max="3079" width="13.85546875" style="232" customWidth="1"/>
    <col min="3080" max="3080" width="11.7109375" style="232" customWidth="1"/>
    <col min="3081" max="3081" width="11.5703125" style="232" customWidth="1"/>
    <col min="3082" max="3082" width="11" style="232" customWidth="1"/>
    <col min="3083" max="3083" width="10.42578125" style="232" customWidth="1"/>
    <col min="3084" max="3084" width="75.42578125" style="232" customWidth="1"/>
    <col min="3085" max="3085" width="45.28515625" style="232" customWidth="1"/>
    <col min="3086" max="3328" width="9.140625" style="232"/>
    <col min="3329" max="3329" width="4.42578125" style="232" customWidth="1"/>
    <col min="3330" max="3330" width="11.5703125" style="232" customWidth="1"/>
    <col min="3331" max="3331" width="40.42578125" style="232" customWidth="1"/>
    <col min="3332" max="3332" width="5.5703125" style="232" customWidth="1"/>
    <col min="3333" max="3333" width="8.5703125" style="232" customWidth="1"/>
    <col min="3334" max="3334" width="9.85546875" style="232" customWidth="1"/>
    <col min="3335" max="3335" width="13.85546875" style="232" customWidth="1"/>
    <col min="3336" max="3336" width="11.7109375" style="232" customWidth="1"/>
    <col min="3337" max="3337" width="11.5703125" style="232" customWidth="1"/>
    <col min="3338" max="3338" width="11" style="232" customWidth="1"/>
    <col min="3339" max="3339" width="10.42578125" style="232" customWidth="1"/>
    <col min="3340" max="3340" width="75.42578125" style="232" customWidth="1"/>
    <col min="3341" max="3341" width="45.28515625" style="232" customWidth="1"/>
    <col min="3342" max="3584" width="9.140625" style="232"/>
    <col min="3585" max="3585" width="4.42578125" style="232" customWidth="1"/>
    <col min="3586" max="3586" width="11.5703125" style="232" customWidth="1"/>
    <col min="3587" max="3587" width="40.42578125" style="232" customWidth="1"/>
    <col min="3588" max="3588" width="5.5703125" style="232" customWidth="1"/>
    <col min="3589" max="3589" width="8.5703125" style="232" customWidth="1"/>
    <col min="3590" max="3590" width="9.85546875" style="232" customWidth="1"/>
    <col min="3591" max="3591" width="13.85546875" style="232" customWidth="1"/>
    <col min="3592" max="3592" width="11.7109375" style="232" customWidth="1"/>
    <col min="3593" max="3593" width="11.5703125" style="232" customWidth="1"/>
    <col min="3594" max="3594" width="11" style="232" customWidth="1"/>
    <col min="3595" max="3595" width="10.42578125" style="232" customWidth="1"/>
    <col min="3596" max="3596" width="75.42578125" style="232" customWidth="1"/>
    <col min="3597" max="3597" width="45.28515625" style="232" customWidth="1"/>
    <col min="3598" max="3840" width="9.140625" style="232"/>
    <col min="3841" max="3841" width="4.42578125" style="232" customWidth="1"/>
    <col min="3842" max="3842" width="11.5703125" style="232" customWidth="1"/>
    <col min="3843" max="3843" width="40.42578125" style="232" customWidth="1"/>
    <col min="3844" max="3844" width="5.5703125" style="232" customWidth="1"/>
    <col min="3845" max="3845" width="8.5703125" style="232" customWidth="1"/>
    <col min="3846" max="3846" width="9.85546875" style="232" customWidth="1"/>
    <col min="3847" max="3847" width="13.85546875" style="232" customWidth="1"/>
    <col min="3848" max="3848" width="11.7109375" style="232" customWidth="1"/>
    <col min="3849" max="3849" width="11.5703125" style="232" customWidth="1"/>
    <col min="3850" max="3850" width="11" style="232" customWidth="1"/>
    <col min="3851" max="3851" width="10.42578125" style="232" customWidth="1"/>
    <col min="3852" max="3852" width="75.42578125" style="232" customWidth="1"/>
    <col min="3853" max="3853" width="45.28515625" style="232" customWidth="1"/>
    <col min="3854" max="4096" width="9.140625" style="232"/>
    <col min="4097" max="4097" width="4.42578125" style="232" customWidth="1"/>
    <col min="4098" max="4098" width="11.5703125" style="232" customWidth="1"/>
    <col min="4099" max="4099" width="40.42578125" style="232" customWidth="1"/>
    <col min="4100" max="4100" width="5.5703125" style="232" customWidth="1"/>
    <col min="4101" max="4101" width="8.5703125" style="232" customWidth="1"/>
    <col min="4102" max="4102" width="9.85546875" style="232" customWidth="1"/>
    <col min="4103" max="4103" width="13.85546875" style="232" customWidth="1"/>
    <col min="4104" max="4104" width="11.7109375" style="232" customWidth="1"/>
    <col min="4105" max="4105" width="11.5703125" style="232" customWidth="1"/>
    <col min="4106" max="4106" width="11" style="232" customWidth="1"/>
    <col min="4107" max="4107" width="10.42578125" style="232" customWidth="1"/>
    <col min="4108" max="4108" width="75.42578125" style="232" customWidth="1"/>
    <col min="4109" max="4109" width="45.28515625" style="232" customWidth="1"/>
    <col min="4110" max="4352" width="9.140625" style="232"/>
    <col min="4353" max="4353" width="4.42578125" style="232" customWidth="1"/>
    <col min="4354" max="4354" width="11.5703125" style="232" customWidth="1"/>
    <col min="4355" max="4355" width="40.42578125" style="232" customWidth="1"/>
    <col min="4356" max="4356" width="5.5703125" style="232" customWidth="1"/>
    <col min="4357" max="4357" width="8.5703125" style="232" customWidth="1"/>
    <col min="4358" max="4358" width="9.85546875" style="232" customWidth="1"/>
    <col min="4359" max="4359" width="13.85546875" style="232" customWidth="1"/>
    <col min="4360" max="4360" width="11.7109375" style="232" customWidth="1"/>
    <col min="4361" max="4361" width="11.5703125" style="232" customWidth="1"/>
    <col min="4362" max="4362" width="11" style="232" customWidth="1"/>
    <col min="4363" max="4363" width="10.42578125" style="232" customWidth="1"/>
    <col min="4364" max="4364" width="75.42578125" style="232" customWidth="1"/>
    <col min="4365" max="4365" width="45.28515625" style="232" customWidth="1"/>
    <col min="4366" max="4608" width="9.140625" style="232"/>
    <col min="4609" max="4609" width="4.42578125" style="232" customWidth="1"/>
    <col min="4610" max="4610" width="11.5703125" style="232" customWidth="1"/>
    <col min="4611" max="4611" width="40.42578125" style="232" customWidth="1"/>
    <col min="4612" max="4612" width="5.5703125" style="232" customWidth="1"/>
    <col min="4613" max="4613" width="8.5703125" style="232" customWidth="1"/>
    <col min="4614" max="4614" width="9.85546875" style="232" customWidth="1"/>
    <col min="4615" max="4615" width="13.85546875" style="232" customWidth="1"/>
    <col min="4616" max="4616" width="11.7109375" style="232" customWidth="1"/>
    <col min="4617" max="4617" width="11.5703125" style="232" customWidth="1"/>
    <col min="4618" max="4618" width="11" style="232" customWidth="1"/>
    <col min="4619" max="4619" width="10.42578125" style="232" customWidth="1"/>
    <col min="4620" max="4620" width="75.42578125" style="232" customWidth="1"/>
    <col min="4621" max="4621" width="45.28515625" style="232" customWidth="1"/>
    <col min="4622" max="4864" width="9.140625" style="232"/>
    <col min="4865" max="4865" width="4.42578125" style="232" customWidth="1"/>
    <col min="4866" max="4866" width="11.5703125" style="232" customWidth="1"/>
    <col min="4867" max="4867" width="40.42578125" style="232" customWidth="1"/>
    <col min="4868" max="4868" width="5.5703125" style="232" customWidth="1"/>
    <col min="4869" max="4869" width="8.5703125" style="232" customWidth="1"/>
    <col min="4870" max="4870" width="9.85546875" style="232" customWidth="1"/>
    <col min="4871" max="4871" width="13.85546875" style="232" customWidth="1"/>
    <col min="4872" max="4872" width="11.7109375" style="232" customWidth="1"/>
    <col min="4873" max="4873" width="11.5703125" style="232" customWidth="1"/>
    <col min="4874" max="4874" width="11" style="232" customWidth="1"/>
    <col min="4875" max="4875" width="10.42578125" style="232" customWidth="1"/>
    <col min="4876" max="4876" width="75.42578125" style="232" customWidth="1"/>
    <col min="4877" max="4877" width="45.28515625" style="232" customWidth="1"/>
    <col min="4878" max="5120" width="9.140625" style="232"/>
    <col min="5121" max="5121" width="4.42578125" style="232" customWidth="1"/>
    <col min="5122" max="5122" width="11.5703125" style="232" customWidth="1"/>
    <col min="5123" max="5123" width="40.42578125" style="232" customWidth="1"/>
    <col min="5124" max="5124" width="5.5703125" style="232" customWidth="1"/>
    <col min="5125" max="5125" width="8.5703125" style="232" customWidth="1"/>
    <col min="5126" max="5126" width="9.85546875" style="232" customWidth="1"/>
    <col min="5127" max="5127" width="13.85546875" style="232" customWidth="1"/>
    <col min="5128" max="5128" width="11.7109375" style="232" customWidth="1"/>
    <col min="5129" max="5129" width="11.5703125" style="232" customWidth="1"/>
    <col min="5130" max="5130" width="11" style="232" customWidth="1"/>
    <col min="5131" max="5131" width="10.42578125" style="232" customWidth="1"/>
    <col min="5132" max="5132" width="75.42578125" style="232" customWidth="1"/>
    <col min="5133" max="5133" width="45.28515625" style="232" customWidth="1"/>
    <col min="5134" max="5376" width="9.140625" style="232"/>
    <col min="5377" max="5377" width="4.42578125" style="232" customWidth="1"/>
    <col min="5378" max="5378" width="11.5703125" style="232" customWidth="1"/>
    <col min="5379" max="5379" width="40.42578125" style="232" customWidth="1"/>
    <col min="5380" max="5380" width="5.5703125" style="232" customWidth="1"/>
    <col min="5381" max="5381" width="8.5703125" style="232" customWidth="1"/>
    <col min="5382" max="5382" width="9.85546875" style="232" customWidth="1"/>
    <col min="5383" max="5383" width="13.85546875" style="232" customWidth="1"/>
    <col min="5384" max="5384" width="11.7109375" style="232" customWidth="1"/>
    <col min="5385" max="5385" width="11.5703125" style="232" customWidth="1"/>
    <col min="5386" max="5386" width="11" style="232" customWidth="1"/>
    <col min="5387" max="5387" width="10.42578125" style="232" customWidth="1"/>
    <col min="5388" max="5388" width="75.42578125" style="232" customWidth="1"/>
    <col min="5389" max="5389" width="45.28515625" style="232" customWidth="1"/>
    <col min="5390" max="5632" width="9.140625" style="232"/>
    <col min="5633" max="5633" width="4.42578125" style="232" customWidth="1"/>
    <col min="5634" max="5634" width="11.5703125" style="232" customWidth="1"/>
    <col min="5635" max="5635" width="40.42578125" style="232" customWidth="1"/>
    <col min="5636" max="5636" width="5.5703125" style="232" customWidth="1"/>
    <col min="5637" max="5637" width="8.5703125" style="232" customWidth="1"/>
    <col min="5638" max="5638" width="9.85546875" style="232" customWidth="1"/>
    <col min="5639" max="5639" width="13.85546875" style="232" customWidth="1"/>
    <col min="5640" max="5640" width="11.7109375" style="232" customWidth="1"/>
    <col min="5641" max="5641" width="11.5703125" style="232" customWidth="1"/>
    <col min="5642" max="5642" width="11" style="232" customWidth="1"/>
    <col min="5643" max="5643" width="10.42578125" style="232" customWidth="1"/>
    <col min="5644" max="5644" width="75.42578125" style="232" customWidth="1"/>
    <col min="5645" max="5645" width="45.28515625" style="232" customWidth="1"/>
    <col min="5646" max="5888" width="9.140625" style="232"/>
    <col min="5889" max="5889" width="4.42578125" style="232" customWidth="1"/>
    <col min="5890" max="5890" width="11.5703125" style="232" customWidth="1"/>
    <col min="5891" max="5891" width="40.42578125" style="232" customWidth="1"/>
    <col min="5892" max="5892" width="5.5703125" style="232" customWidth="1"/>
    <col min="5893" max="5893" width="8.5703125" style="232" customWidth="1"/>
    <col min="5894" max="5894" width="9.85546875" style="232" customWidth="1"/>
    <col min="5895" max="5895" width="13.85546875" style="232" customWidth="1"/>
    <col min="5896" max="5896" width="11.7109375" style="232" customWidth="1"/>
    <col min="5897" max="5897" width="11.5703125" style="232" customWidth="1"/>
    <col min="5898" max="5898" width="11" style="232" customWidth="1"/>
    <col min="5899" max="5899" width="10.42578125" style="232" customWidth="1"/>
    <col min="5900" max="5900" width="75.42578125" style="232" customWidth="1"/>
    <col min="5901" max="5901" width="45.28515625" style="232" customWidth="1"/>
    <col min="5902" max="6144" width="9.140625" style="232"/>
    <col min="6145" max="6145" width="4.42578125" style="232" customWidth="1"/>
    <col min="6146" max="6146" width="11.5703125" style="232" customWidth="1"/>
    <col min="6147" max="6147" width="40.42578125" style="232" customWidth="1"/>
    <col min="6148" max="6148" width="5.5703125" style="232" customWidth="1"/>
    <col min="6149" max="6149" width="8.5703125" style="232" customWidth="1"/>
    <col min="6150" max="6150" width="9.85546875" style="232" customWidth="1"/>
    <col min="6151" max="6151" width="13.85546875" style="232" customWidth="1"/>
    <col min="6152" max="6152" width="11.7109375" style="232" customWidth="1"/>
    <col min="6153" max="6153" width="11.5703125" style="232" customWidth="1"/>
    <col min="6154" max="6154" width="11" style="232" customWidth="1"/>
    <col min="6155" max="6155" width="10.42578125" style="232" customWidth="1"/>
    <col min="6156" max="6156" width="75.42578125" style="232" customWidth="1"/>
    <col min="6157" max="6157" width="45.28515625" style="232" customWidth="1"/>
    <col min="6158" max="6400" width="9.140625" style="232"/>
    <col min="6401" max="6401" width="4.42578125" style="232" customWidth="1"/>
    <col min="6402" max="6402" width="11.5703125" style="232" customWidth="1"/>
    <col min="6403" max="6403" width="40.42578125" style="232" customWidth="1"/>
    <col min="6404" max="6404" width="5.5703125" style="232" customWidth="1"/>
    <col min="6405" max="6405" width="8.5703125" style="232" customWidth="1"/>
    <col min="6406" max="6406" width="9.85546875" style="232" customWidth="1"/>
    <col min="6407" max="6407" width="13.85546875" style="232" customWidth="1"/>
    <col min="6408" max="6408" width="11.7109375" style="232" customWidth="1"/>
    <col min="6409" max="6409" width="11.5703125" style="232" customWidth="1"/>
    <col min="6410" max="6410" width="11" style="232" customWidth="1"/>
    <col min="6411" max="6411" width="10.42578125" style="232" customWidth="1"/>
    <col min="6412" max="6412" width="75.42578125" style="232" customWidth="1"/>
    <col min="6413" max="6413" width="45.28515625" style="232" customWidth="1"/>
    <col min="6414" max="6656" width="9.140625" style="232"/>
    <col min="6657" max="6657" width="4.42578125" style="232" customWidth="1"/>
    <col min="6658" max="6658" width="11.5703125" style="232" customWidth="1"/>
    <col min="6659" max="6659" width="40.42578125" style="232" customWidth="1"/>
    <col min="6660" max="6660" width="5.5703125" style="232" customWidth="1"/>
    <col min="6661" max="6661" width="8.5703125" style="232" customWidth="1"/>
    <col min="6662" max="6662" width="9.85546875" style="232" customWidth="1"/>
    <col min="6663" max="6663" width="13.85546875" style="232" customWidth="1"/>
    <col min="6664" max="6664" width="11.7109375" style="232" customWidth="1"/>
    <col min="6665" max="6665" width="11.5703125" style="232" customWidth="1"/>
    <col min="6666" max="6666" width="11" style="232" customWidth="1"/>
    <col min="6667" max="6667" width="10.42578125" style="232" customWidth="1"/>
    <col min="6668" max="6668" width="75.42578125" style="232" customWidth="1"/>
    <col min="6669" max="6669" width="45.28515625" style="232" customWidth="1"/>
    <col min="6670" max="6912" width="9.140625" style="232"/>
    <col min="6913" max="6913" width="4.42578125" style="232" customWidth="1"/>
    <col min="6914" max="6914" width="11.5703125" style="232" customWidth="1"/>
    <col min="6915" max="6915" width="40.42578125" style="232" customWidth="1"/>
    <col min="6916" max="6916" width="5.5703125" style="232" customWidth="1"/>
    <col min="6917" max="6917" width="8.5703125" style="232" customWidth="1"/>
    <col min="6918" max="6918" width="9.85546875" style="232" customWidth="1"/>
    <col min="6919" max="6919" width="13.85546875" style="232" customWidth="1"/>
    <col min="6920" max="6920" width="11.7109375" style="232" customWidth="1"/>
    <col min="6921" max="6921" width="11.5703125" style="232" customWidth="1"/>
    <col min="6922" max="6922" width="11" style="232" customWidth="1"/>
    <col min="6923" max="6923" width="10.42578125" style="232" customWidth="1"/>
    <col min="6924" max="6924" width="75.42578125" style="232" customWidth="1"/>
    <col min="6925" max="6925" width="45.28515625" style="232" customWidth="1"/>
    <col min="6926" max="7168" width="9.140625" style="232"/>
    <col min="7169" max="7169" width="4.42578125" style="232" customWidth="1"/>
    <col min="7170" max="7170" width="11.5703125" style="232" customWidth="1"/>
    <col min="7171" max="7171" width="40.42578125" style="232" customWidth="1"/>
    <col min="7172" max="7172" width="5.5703125" style="232" customWidth="1"/>
    <col min="7173" max="7173" width="8.5703125" style="232" customWidth="1"/>
    <col min="7174" max="7174" width="9.85546875" style="232" customWidth="1"/>
    <col min="7175" max="7175" width="13.85546875" style="232" customWidth="1"/>
    <col min="7176" max="7176" width="11.7109375" style="232" customWidth="1"/>
    <col min="7177" max="7177" width="11.5703125" style="232" customWidth="1"/>
    <col min="7178" max="7178" width="11" style="232" customWidth="1"/>
    <col min="7179" max="7179" width="10.42578125" style="232" customWidth="1"/>
    <col min="7180" max="7180" width="75.42578125" style="232" customWidth="1"/>
    <col min="7181" max="7181" width="45.28515625" style="232" customWidth="1"/>
    <col min="7182" max="7424" width="9.140625" style="232"/>
    <col min="7425" max="7425" width="4.42578125" style="232" customWidth="1"/>
    <col min="7426" max="7426" width="11.5703125" style="232" customWidth="1"/>
    <col min="7427" max="7427" width="40.42578125" style="232" customWidth="1"/>
    <col min="7428" max="7428" width="5.5703125" style="232" customWidth="1"/>
    <col min="7429" max="7429" width="8.5703125" style="232" customWidth="1"/>
    <col min="7430" max="7430" width="9.85546875" style="232" customWidth="1"/>
    <col min="7431" max="7431" width="13.85546875" style="232" customWidth="1"/>
    <col min="7432" max="7432" width="11.7109375" style="232" customWidth="1"/>
    <col min="7433" max="7433" width="11.5703125" style="232" customWidth="1"/>
    <col min="7434" max="7434" width="11" style="232" customWidth="1"/>
    <col min="7435" max="7435" width="10.42578125" style="232" customWidth="1"/>
    <col min="7436" max="7436" width="75.42578125" style="232" customWidth="1"/>
    <col min="7437" max="7437" width="45.28515625" style="232" customWidth="1"/>
    <col min="7438" max="7680" width="9.140625" style="232"/>
    <col min="7681" max="7681" width="4.42578125" style="232" customWidth="1"/>
    <col min="7682" max="7682" width="11.5703125" style="232" customWidth="1"/>
    <col min="7683" max="7683" width="40.42578125" style="232" customWidth="1"/>
    <col min="7684" max="7684" width="5.5703125" style="232" customWidth="1"/>
    <col min="7685" max="7685" width="8.5703125" style="232" customWidth="1"/>
    <col min="7686" max="7686" width="9.85546875" style="232" customWidth="1"/>
    <col min="7687" max="7687" width="13.85546875" style="232" customWidth="1"/>
    <col min="7688" max="7688" width="11.7109375" style="232" customWidth="1"/>
    <col min="7689" max="7689" width="11.5703125" style="232" customWidth="1"/>
    <col min="7690" max="7690" width="11" style="232" customWidth="1"/>
    <col min="7691" max="7691" width="10.42578125" style="232" customWidth="1"/>
    <col min="7692" max="7692" width="75.42578125" style="232" customWidth="1"/>
    <col min="7693" max="7693" width="45.28515625" style="232" customWidth="1"/>
    <col min="7694" max="7936" width="9.140625" style="232"/>
    <col min="7937" max="7937" width="4.42578125" style="232" customWidth="1"/>
    <col min="7938" max="7938" width="11.5703125" style="232" customWidth="1"/>
    <col min="7939" max="7939" width="40.42578125" style="232" customWidth="1"/>
    <col min="7940" max="7940" width="5.5703125" style="232" customWidth="1"/>
    <col min="7941" max="7941" width="8.5703125" style="232" customWidth="1"/>
    <col min="7942" max="7942" width="9.85546875" style="232" customWidth="1"/>
    <col min="7943" max="7943" width="13.85546875" style="232" customWidth="1"/>
    <col min="7944" max="7944" width="11.7109375" style="232" customWidth="1"/>
    <col min="7945" max="7945" width="11.5703125" style="232" customWidth="1"/>
    <col min="7946" max="7946" width="11" style="232" customWidth="1"/>
    <col min="7947" max="7947" width="10.42578125" style="232" customWidth="1"/>
    <col min="7948" max="7948" width="75.42578125" style="232" customWidth="1"/>
    <col min="7949" max="7949" width="45.28515625" style="232" customWidth="1"/>
    <col min="7950" max="8192" width="9.140625" style="232"/>
    <col min="8193" max="8193" width="4.42578125" style="232" customWidth="1"/>
    <col min="8194" max="8194" width="11.5703125" style="232" customWidth="1"/>
    <col min="8195" max="8195" width="40.42578125" style="232" customWidth="1"/>
    <col min="8196" max="8196" width="5.5703125" style="232" customWidth="1"/>
    <col min="8197" max="8197" width="8.5703125" style="232" customWidth="1"/>
    <col min="8198" max="8198" width="9.85546875" style="232" customWidth="1"/>
    <col min="8199" max="8199" width="13.85546875" style="232" customWidth="1"/>
    <col min="8200" max="8200" width="11.7109375" style="232" customWidth="1"/>
    <col min="8201" max="8201" width="11.5703125" style="232" customWidth="1"/>
    <col min="8202" max="8202" width="11" style="232" customWidth="1"/>
    <col min="8203" max="8203" width="10.42578125" style="232" customWidth="1"/>
    <col min="8204" max="8204" width="75.42578125" style="232" customWidth="1"/>
    <col min="8205" max="8205" width="45.28515625" style="232" customWidth="1"/>
    <col min="8206" max="8448" width="9.140625" style="232"/>
    <col min="8449" max="8449" width="4.42578125" style="232" customWidth="1"/>
    <col min="8450" max="8450" width="11.5703125" style="232" customWidth="1"/>
    <col min="8451" max="8451" width="40.42578125" style="232" customWidth="1"/>
    <col min="8452" max="8452" width="5.5703125" style="232" customWidth="1"/>
    <col min="8453" max="8453" width="8.5703125" style="232" customWidth="1"/>
    <col min="8454" max="8454" width="9.85546875" style="232" customWidth="1"/>
    <col min="8455" max="8455" width="13.85546875" style="232" customWidth="1"/>
    <col min="8456" max="8456" width="11.7109375" style="232" customWidth="1"/>
    <col min="8457" max="8457" width="11.5703125" style="232" customWidth="1"/>
    <col min="8458" max="8458" width="11" style="232" customWidth="1"/>
    <col min="8459" max="8459" width="10.42578125" style="232" customWidth="1"/>
    <col min="8460" max="8460" width="75.42578125" style="232" customWidth="1"/>
    <col min="8461" max="8461" width="45.28515625" style="232" customWidth="1"/>
    <col min="8462" max="8704" width="9.140625" style="232"/>
    <col min="8705" max="8705" width="4.42578125" style="232" customWidth="1"/>
    <col min="8706" max="8706" width="11.5703125" style="232" customWidth="1"/>
    <col min="8707" max="8707" width="40.42578125" style="232" customWidth="1"/>
    <col min="8708" max="8708" width="5.5703125" style="232" customWidth="1"/>
    <col min="8709" max="8709" width="8.5703125" style="232" customWidth="1"/>
    <col min="8710" max="8710" width="9.85546875" style="232" customWidth="1"/>
    <col min="8711" max="8711" width="13.85546875" style="232" customWidth="1"/>
    <col min="8712" max="8712" width="11.7109375" style="232" customWidth="1"/>
    <col min="8713" max="8713" width="11.5703125" style="232" customWidth="1"/>
    <col min="8714" max="8714" width="11" style="232" customWidth="1"/>
    <col min="8715" max="8715" width="10.42578125" style="232" customWidth="1"/>
    <col min="8716" max="8716" width="75.42578125" style="232" customWidth="1"/>
    <col min="8717" max="8717" width="45.28515625" style="232" customWidth="1"/>
    <col min="8718" max="8960" width="9.140625" style="232"/>
    <col min="8961" max="8961" width="4.42578125" style="232" customWidth="1"/>
    <col min="8962" max="8962" width="11.5703125" style="232" customWidth="1"/>
    <col min="8963" max="8963" width="40.42578125" style="232" customWidth="1"/>
    <col min="8964" max="8964" width="5.5703125" style="232" customWidth="1"/>
    <col min="8965" max="8965" width="8.5703125" style="232" customWidth="1"/>
    <col min="8966" max="8966" width="9.85546875" style="232" customWidth="1"/>
    <col min="8967" max="8967" width="13.85546875" style="232" customWidth="1"/>
    <col min="8968" max="8968" width="11.7109375" style="232" customWidth="1"/>
    <col min="8969" max="8969" width="11.5703125" style="232" customWidth="1"/>
    <col min="8970" max="8970" width="11" style="232" customWidth="1"/>
    <col min="8971" max="8971" width="10.42578125" style="232" customWidth="1"/>
    <col min="8972" max="8972" width="75.42578125" style="232" customWidth="1"/>
    <col min="8973" max="8973" width="45.28515625" style="232" customWidth="1"/>
    <col min="8974" max="9216" width="9.140625" style="232"/>
    <col min="9217" max="9217" width="4.42578125" style="232" customWidth="1"/>
    <col min="9218" max="9218" width="11.5703125" style="232" customWidth="1"/>
    <col min="9219" max="9219" width="40.42578125" style="232" customWidth="1"/>
    <col min="9220" max="9220" width="5.5703125" style="232" customWidth="1"/>
    <col min="9221" max="9221" width="8.5703125" style="232" customWidth="1"/>
    <col min="9222" max="9222" width="9.85546875" style="232" customWidth="1"/>
    <col min="9223" max="9223" width="13.85546875" style="232" customWidth="1"/>
    <col min="9224" max="9224" width="11.7109375" style="232" customWidth="1"/>
    <col min="9225" max="9225" width="11.5703125" style="232" customWidth="1"/>
    <col min="9226" max="9226" width="11" style="232" customWidth="1"/>
    <col min="9227" max="9227" width="10.42578125" style="232" customWidth="1"/>
    <col min="9228" max="9228" width="75.42578125" style="232" customWidth="1"/>
    <col min="9229" max="9229" width="45.28515625" style="232" customWidth="1"/>
    <col min="9230" max="9472" width="9.140625" style="232"/>
    <col min="9473" max="9473" width="4.42578125" style="232" customWidth="1"/>
    <col min="9474" max="9474" width="11.5703125" style="232" customWidth="1"/>
    <col min="9475" max="9475" width="40.42578125" style="232" customWidth="1"/>
    <col min="9476" max="9476" width="5.5703125" style="232" customWidth="1"/>
    <col min="9477" max="9477" width="8.5703125" style="232" customWidth="1"/>
    <col min="9478" max="9478" width="9.85546875" style="232" customWidth="1"/>
    <col min="9479" max="9479" width="13.85546875" style="232" customWidth="1"/>
    <col min="9480" max="9480" width="11.7109375" style="232" customWidth="1"/>
    <col min="9481" max="9481" width="11.5703125" style="232" customWidth="1"/>
    <col min="9482" max="9482" width="11" style="232" customWidth="1"/>
    <col min="9483" max="9483" width="10.42578125" style="232" customWidth="1"/>
    <col min="9484" max="9484" width="75.42578125" style="232" customWidth="1"/>
    <col min="9485" max="9485" width="45.28515625" style="232" customWidth="1"/>
    <col min="9486" max="9728" width="9.140625" style="232"/>
    <col min="9729" max="9729" width="4.42578125" style="232" customWidth="1"/>
    <col min="9730" max="9730" width="11.5703125" style="232" customWidth="1"/>
    <col min="9731" max="9731" width="40.42578125" style="232" customWidth="1"/>
    <col min="9732" max="9732" width="5.5703125" style="232" customWidth="1"/>
    <col min="9733" max="9733" width="8.5703125" style="232" customWidth="1"/>
    <col min="9734" max="9734" width="9.85546875" style="232" customWidth="1"/>
    <col min="9735" max="9735" width="13.85546875" style="232" customWidth="1"/>
    <col min="9736" max="9736" width="11.7109375" style="232" customWidth="1"/>
    <col min="9737" max="9737" width="11.5703125" style="232" customWidth="1"/>
    <col min="9738" max="9738" width="11" style="232" customWidth="1"/>
    <col min="9739" max="9739" width="10.42578125" style="232" customWidth="1"/>
    <col min="9740" max="9740" width="75.42578125" style="232" customWidth="1"/>
    <col min="9741" max="9741" width="45.28515625" style="232" customWidth="1"/>
    <col min="9742" max="9984" width="9.140625" style="232"/>
    <col min="9985" max="9985" width="4.42578125" style="232" customWidth="1"/>
    <col min="9986" max="9986" width="11.5703125" style="232" customWidth="1"/>
    <col min="9987" max="9987" width="40.42578125" style="232" customWidth="1"/>
    <col min="9988" max="9988" width="5.5703125" style="232" customWidth="1"/>
    <col min="9989" max="9989" width="8.5703125" style="232" customWidth="1"/>
    <col min="9990" max="9990" width="9.85546875" style="232" customWidth="1"/>
    <col min="9991" max="9991" width="13.85546875" style="232" customWidth="1"/>
    <col min="9992" max="9992" width="11.7109375" style="232" customWidth="1"/>
    <col min="9993" max="9993" width="11.5703125" style="232" customWidth="1"/>
    <col min="9994" max="9994" width="11" style="232" customWidth="1"/>
    <col min="9995" max="9995" width="10.42578125" style="232" customWidth="1"/>
    <col min="9996" max="9996" width="75.42578125" style="232" customWidth="1"/>
    <col min="9997" max="9997" width="45.28515625" style="232" customWidth="1"/>
    <col min="9998" max="10240" width="9.140625" style="232"/>
    <col min="10241" max="10241" width="4.42578125" style="232" customWidth="1"/>
    <col min="10242" max="10242" width="11.5703125" style="232" customWidth="1"/>
    <col min="10243" max="10243" width="40.42578125" style="232" customWidth="1"/>
    <col min="10244" max="10244" width="5.5703125" style="232" customWidth="1"/>
    <col min="10245" max="10245" width="8.5703125" style="232" customWidth="1"/>
    <col min="10246" max="10246" width="9.85546875" style="232" customWidth="1"/>
    <col min="10247" max="10247" width="13.85546875" style="232" customWidth="1"/>
    <col min="10248" max="10248" width="11.7109375" style="232" customWidth="1"/>
    <col min="10249" max="10249" width="11.5703125" style="232" customWidth="1"/>
    <col min="10250" max="10250" width="11" style="232" customWidth="1"/>
    <col min="10251" max="10251" width="10.42578125" style="232" customWidth="1"/>
    <col min="10252" max="10252" width="75.42578125" style="232" customWidth="1"/>
    <col min="10253" max="10253" width="45.28515625" style="232" customWidth="1"/>
    <col min="10254" max="10496" width="9.140625" style="232"/>
    <col min="10497" max="10497" width="4.42578125" style="232" customWidth="1"/>
    <col min="10498" max="10498" width="11.5703125" style="232" customWidth="1"/>
    <col min="10499" max="10499" width="40.42578125" style="232" customWidth="1"/>
    <col min="10500" max="10500" width="5.5703125" style="232" customWidth="1"/>
    <col min="10501" max="10501" width="8.5703125" style="232" customWidth="1"/>
    <col min="10502" max="10502" width="9.85546875" style="232" customWidth="1"/>
    <col min="10503" max="10503" width="13.85546875" style="232" customWidth="1"/>
    <col min="10504" max="10504" width="11.7109375" style="232" customWidth="1"/>
    <col min="10505" max="10505" width="11.5703125" style="232" customWidth="1"/>
    <col min="10506" max="10506" width="11" style="232" customWidth="1"/>
    <col min="10507" max="10507" width="10.42578125" style="232" customWidth="1"/>
    <col min="10508" max="10508" width="75.42578125" style="232" customWidth="1"/>
    <col min="10509" max="10509" width="45.28515625" style="232" customWidth="1"/>
    <col min="10510" max="10752" width="9.140625" style="232"/>
    <col min="10753" max="10753" width="4.42578125" style="232" customWidth="1"/>
    <col min="10754" max="10754" width="11.5703125" style="232" customWidth="1"/>
    <col min="10755" max="10755" width="40.42578125" style="232" customWidth="1"/>
    <col min="10756" max="10756" width="5.5703125" style="232" customWidth="1"/>
    <col min="10757" max="10757" width="8.5703125" style="232" customWidth="1"/>
    <col min="10758" max="10758" width="9.85546875" style="232" customWidth="1"/>
    <col min="10759" max="10759" width="13.85546875" style="232" customWidth="1"/>
    <col min="10760" max="10760" width="11.7109375" style="232" customWidth="1"/>
    <col min="10761" max="10761" width="11.5703125" style="232" customWidth="1"/>
    <col min="10762" max="10762" width="11" style="232" customWidth="1"/>
    <col min="10763" max="10763" width="10.42578125" style="232" customWidth="1"/>
    <col min="10764" max="10764" width="75.42578125" style="232" customWidth="1"/>
    <col min="10765" max="10765" width="45.28515625" style="232" customWidth="1"/>
    <col min="10766" max="11008" width="9.140625" style="232"/>
    <col min="11009" max="11009" width="4.42578125" style="232" customWidth="1"/>
    <col min="11010" max="11010" width="11.5703125" style="232" customWidth="1"/>
    <col min="11011" max="11011" width="40.42578125" style="232" customWidth="1"/>
    <col min="11012" max="11012" width="5.5703125" style="232" customWidth="1"/>
    <col min="11013" max="11013" width="8.5703125" style="232" customWidth="1"/>
    <col min="11014" max="11014" width="9.85546875" style="232" customWidth="1"/>
    <col min="11015" max="11015" width="13.85546875" style="232" customWidth="1"/>
    <col min="11016" max="11016" width="11.7109375" style="232" customWidth="1"/>
    <col min="11017" max="11017" width="11.5703125" style="232" customWidth="1"/>
    <col min="11018" max="11018" width="11" style="232" customWidth="1"/>
    <col min="11019" max="11019" width="10.42578125" style="232" customWidth="1"/>
    <col min="11020" max="11020" width="75.42578125" style="232" customWidth="1"/>
    <col min="11021" max="11021" width="45.28515625" style="232" customWidth="1"/>
    <col min="11022" max="11264" width="9.140625" style="232"/>
    <col min="11265" max="11265" width="4.42578125" style="232" customWidth="1"/>
    <col min="11266" max="11266" width="11.5703125" style="232" customWidth="1"/>
    <col min="11267" max="11267" width="40.42578125" style="232" customWidth="1"/>
    <col min="11268" max="11268" width="5.5703125" style="232" customWidth="1"/>
    <col min="11269" max="11269" width="8.5703125" style="232" customWidth="1"/>
    <col min="11270" max="11270" width="9.85546875" style="232" customWidth="1"/>
    <col min="11271" max="11271" width="13.85546875" style="232" customWidth="1"/>
    <col min="11272" max="11272" width="11.7109375" style="232" customWidth="1"/>
    <col min="11273" max="11273" width="11.5703125" style="232" customWidth="1"/>
    <col min="11274" max="11274" width="11" style="232" customWidth="1"/>
    <col min="11275" max="11275" width="10.42578125" style="232" customWidth="1"/>
    <col min="11276" max="11276" width="75.42578125" style="232" customWidth="1"/>
    <col min="11277" max="11277" width="45.28515625" style="232" customWidth="1"/>
    <col min="11278" max="11520" width="9.140625" style="232"/>
    <col min="11521" max="11521" width="4.42578125" style="232" customWidth="1"/>
    <col min="11522" max="11522" width="11.5703125" style="232" customWidth="1"/>
    <col min="11523" max="11523" width="40.42578125" style="232" customWidth="1"/>
    <col min="11524" max="11524" width="5.5703125" style="232" customWidth="1"/>
    <col min="11525" max="11525" width="8.5703125" style="232" customWidth="1"/>
    <col min="11526" max="11526" width="9.85546875" style="232" customWidth="1"/>
    <col min="11527" max="11527" width="13.85546875" style="232" customWidth="1"/>
    <col min="11528" max="11528" width="11.7109375" style="232" customWidth="1"/>
    <col min="11529" max="11529" width="11.5703125" style="232" customWidth="1"/>
    <col min="11530" max="11530" width="11" style="232" customWidth="1"/>
    <col min="11531" max="11531" width="10.42578125" style="232" customWidth="1"/>
    <col min="11532" max="11532" width="75.42578125" style="232" customWidth="1"/>
    <col min="11533" max="11533" width="45.28515625" style="232" customWidth="1"/>
    <col min="11534" max="11776" width="9.140625" style="232"/>
    <col min="11777" max="11777" width="4.42578125" style="232" customWidth="1"/>
    <col min="11778" max="11778" width="11.5703125" style="232" customWidth="1"/>
    <col min="11779" max="11779" width="40.42578125" style="232" customWidth="1"/>
    <col min="11780" max="11780" width="5.5703125" style="232" customWidth="1"/>
    <col min="11781" max="11781" width="8.5703125" style="232" customWidth="1"/>
    <col min="11782" max="11782" width="9.85546875" style="232" customWidth="1"/>
    <col min="11783" max="11783" width="13.85546875" style="232" customWidth="1"/>
    <col min="11784" max="11784" width="11.7109375" style="232" customWidth="1"/>
    <col min="11785" max="11785" width="11.5703125" style="232" customWidth="1"/>
    <col min="11786" max="11786" width="11" style="232" customWidth="1"/>
    <col min="11787" max="11787" width="10.42578125" style="232" customWidth="1"/>
    <col min="11788" max="11788" width="75.42578125" style="232" customWidth="1"/>
    <col min="11789" max="11789" width="45.28515625" style="232" customWidth="1"/>
    <col min="11790" max="12032" width="9.140625" style="232"/>
    <col min="12033" max="12033" width="4.42578125" style="232" customWidth="1"/>
    <col min="12034" max="12034" width="11.5703125" style="232" customWidth="1"/>
    <col min="12035" max="12035" width="40.42578125" style="232" customWidth="1"/>
    <col min="12036" max="12036" width="5.5703125" style="232" customWidth="1"/>
    <col min="12037" max="12037" width="8.5703125" style="232" customWidth="1"/>
    <col min="12038" max="12038" width="9.85546875" style="232" customWidth="1"/>
    <col min="12039" max="12039" width="13.85546875" style="232" customWidth="1"/>
    <col min="12040" max="12040" width="11.7109375" style="232" customWidth="1"/>
    <col min="12041" max="12041" width="11.5703125" style="232" customWidth="1"/>
    <col min="12042" max="12042" width="11" style="232" customWidth="1"/>
    <col min="12043" max="12043" width="10.42578125" style="232" customWidth="1"/>
    <col min="12044" max="12044" width="75.42578125" style="232" customWidth="1"/>
    <col min="12045" max="12045" width="45.28515625" style="232" customWidth="1"/>
    <col min="12046" max="12288" width="9.140625" style="232"/>
    <col min="12289" max="12289" width="4.42578125" style="232" customWidth="1"/>
    <col min="12290" max="12290" width="11.5703125" style="232" customWidth="1"/>
    <col min="12291" max="12291" width="40.42578125" style="232" customWidth="1"/>
    <col min="12292" max="12292" width="5.5703125" style="232" customWidth="1"/>
    <col min="12293" max="12293" width="8.5703125" style="232" customWidth="1"/>
    <col min="12294" max="12294" width="9.85546875" style="232" customWidth="1"/>
    <col min="12295" max="12295" width="13.85546875" style="232" customWidth="1"/>
    <col min="12296" max="12296" width="11.7109375" style="232" customWidth="1"/>
    <col min="12297" max="12297" width="11.5703125" style="232" customWidth="1"/>
    <col min="12298" max="12298" width="11" style="232" customWidth="1"/>
    <col min="12299" max="12299" width="10.42578125" style="232" customWidth="1"/>
    <col min="12300" max="12300" width="75.42578125" style="232" customWidth="1"/>
    <col min="12301" max="12301" width="45.28515625" style="232" customWidth="1"/>
    <col min="12302" max="12544" width="9.140625" style="232"/>
    <col min="12545" max="12545" width="4.42578125" style="232" customWidth="1"/>
    <col min="12546" max="12546" width="11.5703125" style="232" customWidth="1"/>
    <col min="12547" max="12547" width="40.42578125" style="232" customWidth="1"/>
    <col min="12548" max="12548" width="5.5703125" style="232" customWidth="1"/>
    <col min="12549" max="12549" width="8.5703125" style="232" customWidth="1"/>
    <col min="12550" max="12550" width="9.85546875" style="232" customWidth="1"/>
    <col min="12551" max="12551" width="13.85546875" style="232" customWidth="1"/>
    <col min="12552" max="12552" width="11.7109375" style="232" customWidth="1"/>
    <col min="12553" max="12553" width="11.5703125" style="232" customWidth="1"/>
    <col min="12554" max="12554" width="11" style="232" customWidth="1"/>
    <col min="12555" max="12555" width="10.42578125" style="232" customWidth="1"/>
    <col min="12556" max="12556" width="75.42578125" style="232" customWidth="1"/>
    <col min="12557" max="12557" width="45.28515625" style="232" customWidth="1"/>
    <col min="12558" max="12800" width="9.140625" style="232"/>
    <col min="12801" max="12801" width="4.42578125" style="232" customWidth="1"/>
    <col min="12802" max="12802" width="11.5703125" style="232" customWidth="1"/>
    <col min="12803" max="12803" width="40.42578125" style="232" customWidth="1"/>
    <col min="12804" max="12804" width="5.5703125" style="232" customWidth="1"/>
    <col min="12805" max="12805" width="8.5703125" style="232" customWidth="1"/>
    <col min="12806" max="12806" width="9.85546875" style="232" customWidth="1"/>
    <col min="12807" max="12807" width="13.85546875" style="232" customWidth="1"/>
    <col min="12808" max="12808" width="11.7109375" style="232" customWidth="1"/>
    <col min="12809" max="12809" width="11.5703125" style="232" customWidth="1"/>
    <col min="12810" max="12810" width="11" style="232" customWidth="1"/>
    <col min="12811" max="12811" width="10.42578125" style="232" customWidth="1"/>
    <col min="12812" max="12812" width="75.42578125" style="232" customWidth="1"/>
    <col min="12813" max="12813" width="45.28515625" style="232" customWidth="1"/>
    <col min="12814" max="13056" width="9.140625" style="232"/>
    <col min="13057" max="13057" width="4.42578125" style="232" customWidth="1"/>
    <col min="13058" max="13058" width="11.5703125" style="232" customWidth="1"/>
    <col min="13059" max="13059" width="40.42578125" style="232" customWidth="1"/>
    <col min="13060" max="13060" width="5.5703125" style="232" customWidth="1"/>
    <col min="13061" max="13061" width="8.5703125" style="232" customWidth="1"/>
    <col min="13062" max="13062" width="9.85546875" style="232" customWidth="1"/>
    <col min="13063" max="13063" width="13.85546875" style="232" customWidth="1"/>
    <col min="13064" max="13064" width="11.7109375" style="232" customWidth="1"/>
    <col min="13065" max="13065" width="11.5703125" style="232" customWidth="1"/>
    <col min="13066" max="13066" width="11" style="232" customWidth="1"/>
    <col min="13067" max="13067" width="10.42578125" style="232" customWidth="1"/>
    <col min="13068" max="13068" width="75.42578125" style="232" customWidth="1"/>
    <col min="13069" max="13069" width="45.28515625" style="232" customWidth="1"/>
    <col min="13070" max="13312" width="9.140625" style="232"/>
    <col min="13313" max="13313" width="4.42578125" style="232" customWidth="1"/>
    <col min="13314" max="13314" width="11.5703125" style="232" customWidth="1"/>
    <col min="13315" max="13315" width="40.42578125" style="232" customWidth="1"/>
    <col min="13316" max="13316" width="5.5703125" style="232" customWidth="1"/>
    <col min="13317" max="13317" width="8.5703125" style="232" customWidth="1"/>
    <col min="13318" max="13318" width="9.85546875" style="232" customWidth="1"/>
    <col min="13319" max="13319" width="13.85546875" style="232" customWidth="1"/>
    <col min="13320" max="13320" width="11.7109375" style="232" customWidth="1"/>
    <col min="13321" max="13321" width="11.5703125" style="232" customWidth="1"/>
    <col min="13322" max="13322" width="11" style="232" customWidth="1"/>
    <col min="13323" max="13323" width="10.42578125" style="232" customWidth="1"/>
    <col min="13324" max="13324" width="75.42578125" style="232" customWidth="1"/>
    <col min="13325" max="13325" width="45.28515625" style="232" customWidth="1"/>
    <col min="13326" max="13568" width="9.140625" style="232"/>
    <col min="13569" max="13569" width="4.42578125" style="232" customWidth="1"/>
    <col min="13570" max="13570" width="11.5703125" style="232" customWidth="1"/>
    <col min="13571" max="13571" width="40.42578125" style="232" customWidth="1"/>
    <col min="13572" max="13572" width="5.5703125" style="232" customWidth="1"/>
    <col min="13573" max="13573" width="8.5703125" style="232" customWidth="1"/>
    <col min="13574" max="13574" width="9.85546875" style="232" customWidth="1"/>
    <col min="13575" max="13575" width="13.85546875" style="232" customWidth="1"/>
    <col min="13576" max="13576" width="11.7109375" style="232" customWidth="1"/>
    <col min="13577" max="13577" width="11.5703125" style="232" customWidth="1"/>
    <col min="13578" max="13578" width="11" style="232" customWidth="1"/>
    <col min="13579" max="13579" width="10.42578125" style="232" customWidth="1"/>
    <col min="13580" max="13580" width="75.42578125" style="232" customWidth="1"/>
    <col min="13581" max="13581" width="45.28515625" style="232" customWidth="1"/>
    <col min="13582" max="13824" width="9.140625" style="232"/>
    <col min="13825" max="13825" width="4.42578125" style="232" customWidth="1"/>
    <col min="13826" max="13826" width="11.5703125" style="232" customWidth="1"/>
    <col min="13827" max="13827" width="40.42578125" style="232" customWidth="1"/>
    <col min="13828" max="13828" width="5.5703125" style="232" customWidth="1"/>
    <col min="13829" max="13829" width="8.5703125" style="232" customWidth="1"/>
    <col min="13830" max="13830" width="9.85546875" style="232" customWidth="1"/>
    <col min="13831" max="13831" width="13.85546875" style="232" customWidth="1"/>
    <col min="13832" max="13832" width="11.7109375" style="232" customWidth="1"/>
    <col min="13833" max="13833" width="11.5703125" style="232" customWidth="1"/>
    <col min="13834" max="13834" width="11" style="232" customWidth="1"/>
    <col min="13835" max="13835" width="10.42578125" style="232" customWidth="1"/>
    <col min="13836" max="13836" width="75.42578125" style="232" customWidth="1"/>
    <col min="13837" max="13837" width="45.28515625" style="232" customWidth="1"/>
    <col min="13838" max="14080" width="9.140625" style="232"/>
    <col min="14081" max="14081" width="4.42578125" style="232" customWidth="1"/>
    <col min="14082" max="14082" width="11.5703125" style="232" customWidth="1"/>
    <col min="14083" max="14083" width="40.42578125" style="232" customWidth="1"/>
    <col min="14084" max="14084" width="5.5703125" style="232" customWidth="1"/>
    <col min="14085" max="14085" width="8.5703125" style="232" customWidth="1"/>
    <col min="14086" max="14086" width="9.85546875" style="232" customWidth="1"/>
    <col min="14087" max="14087" width="13.85546875" style="232" customWidth="1"/>
    <col min="14088" max="14088" width="11.7109375" style="232" customWidth="1"/>
    <col min="14089" max="14089" width="11.5703125" style="232" customWidth="1"/>
    <col min="14090" max="14090" width="11" style="232" customWidth="1"/>
    <col min="14091" max="14091" width="10.42578125" style="232" customWidth="1"/>
    <col min="14092" max="14092" width="75.42578125" style="232" customWidth="1"/>
    <col min="14093" max="14093" width="45.28515625" style="232" customWidth="1"/>
    <col min="14094" max="14336" width="9.140625" style="232"/>
    <col min="14337" max="14337" width="4.42578125" style="232" customWidth="1"/>
    <col min="14338" max="14338" width="11.5703125" style="232" customWidth="1"/>
    <col min="14339" max="14339" width="40.42578125" style="232" customWidth="1"/>
    <col min="14340" max="14340" width="5.5703125" style="232" customWidth="1"/>
    <col min="14341" max="14341" width="8.5703125" style="232" customWidth="1"/>
    <col min="14342" max="14342" width="9.85546875" style="232" customWidth="1"/>
    <col min="14343" max="14343" width="13.85546875" style="232" customWidth="1"/>
    <col min="14344" max="14344" width="11.7109375" style="232" customWidth="1"/>
    <col min="14345" max="14345" width="11.5703125" style="232" customWidth="1"/>
    <col min="14346" max="14346" width="11" style="232" customWidth="1"/>
    <col min="14347" max="14347" width="10.42578125" style="232" customWidth="1"/>
    <col min="14348" max="14348" width="75.42578125" style="232" customWidth="1"/>
    <col min="14349" max="14349" width="45.28515625" style="232" customWidth="1"/>
    <col min="14350" max="14592" width="9.140625" style="232"/>
    <col min="14593" max="14593" width="4.42578125" style="232" customWidth="1"/>
    <col min="14594" max="14594" width="11.5703125" style="232" customWidth="1"/>
    <col min="14595" max="14595" width="40.42578125" style="232" customWidth="1"/>
    <col min="14596" max="14596" width="5.5703125" style="232" customWidth="1"/>
    <col min="14597" max="14597" width="8.5703125" style="232" customWidth="1"/>
    <col min="14598" max="14598" width="9.85546875" style="232" customWidth="1"/>
    <col min="14599" max="14599" width="13.85546875" style="232" customWidth="1"/>
    <col min="14600" max="14600" width="11.7109375" style="232" customWidth="1"/>
    <col min="14601" max="14601" width="11.5703125" style="232" customWidth="1"/>
    <col min="14602" max="14602" width="11" style="232" customWidth="1"/>
    <col min="14603" max="14603" width="10.42578125" style="232" customWidth="1"/>
    <col min="14604" max="14604" width="75.42578125" style="232" customWidth="1"/>
    <col min="14605" max="14605" width="45.28515625" style="232" customWidth="1"/>
    <col min="14606" max="14848" width="9.140625" style="232"/>
    <col min="14849" max="14849" width="4.42578125" style="232" customWidth="1"/>
    <col min="14850" max="14850" width="11.5703125" style="232" customWidth="1"/>
    <col min="14851" max="14851" width="40.42578125" style="232" customWidth="1"/>
    <col min="14852" max="14852" width="5.5703125" style="232" customWidth="1"/>
    <col min="14853" max="14853" width="8.5703125" style="232" customWidth="1"/>
    <col min="14854" max="14854" width="9.85546875" style="232" customWidth="1"/>
    <col min="14855" max="14855" width="13.85546875" style="232" customWidth="1"/>
    <col min="14856" max="14856" width="11.7109375" style="232" customWidth="1"/>
    <col min="14857" max="14857" width="11.5703125" style="232" customWidth="1"/>
    <col min="14858" max="14858" width="11" style="232" customWidth="1"/>
    <col min="14859" max="14859" width="10.42578125" style="232" customWidth="1"/>
    <col min="14860" max="14860" width="75.42578125" style="232" customWidth="1"/>
    <col min="14861" max="14861" width="45.28515625" style="232" customWidth="1"/>
    <col min="14862" max="15104" width="9.140625" style="232"/>
    <col min="15105" max="15105" width="4.42578125" style="232" customWidth="1"/>
    <col min="15106" max="15106" width="11.5703125" style="232" customWidth="1"/>
    <col min="15107" max="15107" width="40.42578125" style="232" customWidth="1"/>
    <col min="15108" max="15108" width="5.5703125" style="232" customWidth="1"/>
    <col min="15109" max="15109" width="8.5703125" style="232" customWidth="1"/>
    <col min="15110" max="15110" width="9.85546875" style="232" customWidth="1"/>
    <col min="15111" max="15111" width="13.85546875" style="232" customWidth="1"/>
    <col min="15112" max="15112" width="11.7109375" style="232" customWidth="1"/>
    <col min="15113" max="15113" width="11.5703125" style="232" customWidth="1"/>
    <col min="15114" max="15114" width="11" style="232" customWidth="1"/>
    <col min="15115" max="15115" width="10.42578125" style="232" customWidth="1"/>
    <col min="15116" max="15116" width="75.42578125" style="232" customWidth="1"/>
    <col min="15117" max="15117" width="45.28515625" style="232" customWidth="1"/>
    <col min="15118" max="15360" width="9.140625" style="232"/>
    <col min="15361" max="15361" width="4.42578125" style="232" customWidth="1"/>
    <col min="15362" max="15362" width="11.5703125" style="232" customWidth="1"/>
    <col min="15363" max="15363" width="40.42578125" style="232" customWidth="1"/>
    <col min="15364" max="15364" width="5.5703125" style="232" customWidth="1"/>
    <col min="15365" max="15365" width="8.5703125" style="232" customWidth="1"/>
    <col min="15366" max="15366" width="9.85546875" style="232" customWidth="1"/>
    <col min="15367" max="15367" width="13.85546875" style="232" customWidth="1"/>
    <col min="15368" max="15368" width="11.7109375" style="232" customWidth="1"/>
    <col min="15369" max="15369" width="11.5703125" style="232" customWidth="1"/>
    <col min="15370" max="15370" width="11" style="232" customWidth="1"/>
    <col min="15371" max="15371" width="10.42578125" style="232" customWidth="1"/>
    <col min="15372" max="15372" width="75.42578125" style="232" customWidth="1"/>
    <col min="15373" max="15373" width="45.28515625" style="232" customWidth="1"/>
    <col min="15374" max="15616" width="9.140625" style="232"/>
    <col min="15617" max="15617" width="4.42578125" style="232" customWidth="1"/>
    <col min="15618" max="15618" width="11.5703125" style="232" customWidth="1"/>
    <col min="15619" max="15619" width="40.42578125" style="232" customWidth="1"/>
    <col min="15620" max="15620" width="5.5703125" style="232" customWidth="1"/>
    <col min="15621" max="15621" width="8.5703125" style="232" customWidth="1"/>
    <col min="15622" max="15622" width="9.85546875" style="232" customWidth="1"/>
    <col min="15623" max="15623" width="13.85546875" style="232" customWidth="1"/>
    <col min="15624" max="15624" width="11.7109375" style="232" customWidth="1"/>
    <col min="15625" max="15625" width="11.5703125" style="232" customWidth="1"/>
    <col min="15626" max="15626" width="11" style="232" customWidth="1"/>
    <col min="15627" max="15627" width="10.42578125" style="232" customWidth="1"/>
    <col min="15628" max="15628" width="75.42578125" style="232" customWidth="1"/>
    <col min="15629" max="15629" width="45.28515625" style="232" customWidth="1"/>
    <col min="15630" max="15872" width="9.140625" style="232"/>
    <col min="15873" max="15873" width="4.42578125" style="232" customWidth="1"/>
    <col min="15874" max="15874" width="11.5703125" style="232" customWidth="1"/>
    <col min="15875" max="15875" width="40.42578125" style="232" customWidth="1"/>
    <col min="15876" max="15876" width="5.5703125" style="232" customWidth="1"/>
    <col min="15877" max="15877" width="8.5703125" style="232" customWidth="1"/>
    <col min="15878" max="15878" width="9.85546875" style="232" customWidth="1"/>
    <col min="15879" max="15879" width="13.85546875" style="232" customWidth="1"/>
    <col min="15880" max="15880" width="11.7109375" style="232" customWidth="1"/>
    <col min="15881" max="15881" width="11.5703125" style="232" customWidth="1"/>
    <col min="15882" max="15882" width="11" style="232" customWidth="1"/>
    <col min="15883" max="15883" width="10.42578125" style="232" customWidth="1"/>
    <col min="15884" max="15884" width="75.42578125" style="232" customWidth="1"/>
    <col min="15885" max="15885" width="45.28515625" style="232" customWidth="1"/>
    <col min="15886" max="16128" width="9.140625" style="232"/>
    <col min="16129" max="16129" width="4.42578125" style="232" customWidth="1"/>
    <col min="16130" max="16130" width="11.5703125" style="232" customWidth="1"/>
    <col min="16131" max="16131" width="40.42578125" style="232" customWidth="1"/>
    <col min="16132" max="16132" width="5.5703125" style="232" customWidth="1"/>
    <col min="16133" max="16133" width="8.5703125" style="232" customWidth="1"/>
    <col min="16134" max="16134" width="9.85546875" style="232" customWidth="1"/>
    <col min="16135" max="16135" width="13.85546875" style="232" customWidth="1"/>
    <col min="16136" max="16136" width="11.7109375" style="232" customWidth="1"/>
    <col min="16137" max="16137" width="11.5703125" style="232" customWidth="1"/>
    <col min="16138" max="16138" width="11" style="232" customWidth="1"/>
    <col min="16139" max="16139" width="10.42578125" style="232" customWidth="1"/>
    <col min="16140" max="16140" width="75.42578125" style="232" customWidth="1"/>
    <col min="16141" max="16141" width="45.28515625" style="232" customWidth="1"/>
    <col min="16142" max="16384" width="9.140625" style="232"/>
  </cols>
  <sheetData>
    <row r="1" spans="1:80" ht="15.75" x14ac:dyDescent="0.25">
      <c r="A1" s="331" t="s">
        <v>101</v>
      </c>
      <c r="B1" s="331"/>
      <c r="C1" s="331"/>
      <c r="D1" s="331"/>
      <c r="E1" s="331"/>
      <c r="F1" s="331"/>
      <c r="G1" s="331"/>
    </row>
    <row r="2" spans="1:80" ht="14.25" customHeight="1" thickBot="1" x14ac:dyDescent="0.25">
      <c r="B2" s="233"/>
      <c r="C2" s="234"/>
      <c r="D2" s="234"/>
      <c r="E2" s="235"/>
      <c r="F2" s="234"/>
      <c r="G2" s="234"/>
    </row>
    <row r="3" spans="1:80" ht="13.5" thickTop="1" x14ac:dyDescent="0.2">
      <c r="A3" s="319" t="s">
        <v>2</v>
      </c>
      <c r="B3" s="320"/>
      <c r="C3" s="186" t="s">
        <v>104</v>
      </c>
      <c r="D3" s="236"/>
      <c r="E3" s="237" t="s">
        <v>85</v>
      </c>
      <c r="F3" s="238" t="str">
        <f>'01 01 Rek'!H1</f>
        <v>01</v>
      </c>
      <c r="G3" s="239"/>
    </row>
    <row r="4" spans="1:80" ht="13.5" thickBot="1" x14ac:dyDescent="0.25">
      <c r="A4" s="332" t="s">
        <v>76</v>
      </c>
      <c r="B4" s="322"/>
      <c r="C4" s="192" t="s">
        <v>107</v>
      </c>
      <c r="D4" s="240"/>
      <c r="E4" s="333" t="str">
        <f>'01 01 Rek'!G2</f>
        <v>Sociální zařízení objektu A - stavební část</v>
      </c>
      <c r="F4" s="334"/>
      <c r="G4" s="335"/>
    </row>
    <row r="5" spans="1:80" ht="13.5" thickTop="1" x14ac:dyDescent="0.2">
      <c r="A5" s="241"/>
      <c r="G5" s="243"/>
    </row>
    <row r="6" spans="1:80" ht="27" customHeight="1" x14ac:dyDescent="0.2">
      <c r="A6" s="244" t="s">
        <v>86</v>
      </c>
      <c r="B6" s="245" t="s">
        <v>87</v>
      </c>
      <c r="C6" s="245" t="s">
        <v>88</v>
      </c>
      <c r="D6" s="245" t="s">
        <v>89</v>
      </c>
      <c r="E6" s="246" t="s">
        <v>90</v>
      </c>
      <c r="F6" s="245" t="s">
        <v>91</v>
      </c>
      <c r="G6" s="247" t="s">
        <v>92</v>
      </c>
      <c r="H6" s="248" t="s">
        <v>93</v>
      </c>
      <c r="I6" s="248" t="s">
        <v>94</v>
      </c>
      <c r="J6" s="248" t="s">
        <v>95</v>
      </c>
      <c r="K6" s="248" t="s">
        <v>96</v>
      </c>
    </row>
    <row r="7" spans="1:80" x14ac:dyDescent="0.2">
      <c r="A7" s="249" t="s">
        <v>97</v>
      </c>
      <c r="B7" s="250" t="s">
        <v>108</v>
      </c>
      <c r="C7" s="251" t="s">
        <v>109</v>
      </c>
      <c r="D7" s="252"/>
      <c r="E7" s="253"/>
      <c r="F7" s="253"/>
      <c r="G7" s="254"/>
      <c r="H7" s="255"/>
      <c r="I7" s="256"/>
      <c r="J7" s="257"/>
      <c r="K7" s="258"/>
      <c r="O7" s="259">
        <v>1</v>
      </c>
    </row>
    <row r="8" spans="1:80" ht="22.5" x14ac:dyDescent="0.2">
      <c r="A8" s="260">
        <v>1</v>
      </c>
      <c r="B8" s="261" t="s">
        <v>111</v>
      </c>
      <c r="C8" s="262" t="s">
        <v>112</v>
      </c>
      <c r="D8" s="263" t="s">
        <v>113</v>
      </c>
      <c r="E8" s="264">
        <v>1.4</v>
      </c>
      <c r="F8" s="264">
        <v>0</v>
      </c>
      <c r="G8" s="265">
        <f>E8*F8</f>
        <v>0</v>
      </c>
      <c r="H8" s="266">
        <v>7.0599999999999996E-2</v>
      </c>
      <c r="I8" s="267">
        <f>E8*H8</f>
        <v>9.8839999999999983E-2</v>
      </c>
      <c r="J8" s="266">
        <v>0</v>
      </c>
      <c r="K8" s="267">
        <f>E8*J8</f>
        <v>0</v>
      </c>
      <c r="O8" s="259">
        <v>2</v>
      </c>
      <c r="AA8" s="232">
        <v>1</v>
      </c>
      <c r="AB8" s="232">
        <v>1</v>
      </c>
      <c r="AC8" s="232">
        <v>1</v>
      </c>
      <c r="AZ8" s="232">
        <v>1</v>
      </c>
      <c r="BA8" s="232">
        <f>IF(AZ8=1,G8,0)</f>
        <v>0</v>
      </c>
      <c r="BB8" s="232">
        <f>IF(AZ8=2,G8,0)</f>
        <v>0</v>
      </c>
      <c r="BC8" s="232">
        <f>IF(AZ8=3,G8,0)</f>
        <v>0</v>
      </c>
      <c r="BD8" s="232">
        <f>IF(AZ8=4,G8,0)</f>
        <v>0</v>
      </c>
      <c r="BE8" s="232">
        <f>IF(AZ8=5,G8,0)</f>
        <v>0</v>
      </c>
      <c r="CA8" s="259">
        <v>1</v>
      </c>
      <c r="CB8" s="259">
        <v>1</v>
      </c>
    </row>
    <row r="9" spans="1:80" x14ac:dyDescent="0.2">
      <c r="A9" s="268"/>
      <c r="B9" s="271"/>
      <c r="C9" s="328" t="s">
        <v>114</v>
      </c>
      <c r="D9" s="329"/>
      <c r="E9" s="272">
        <v>1.4</v>
      </c>
      <c r="F9" s="273"/>
      <c r="G9" s="274"/>
      <c r="H9" s="275"/>
      <c r="I9" s="269"/>
      <c r="J9" s="276"/>
      <c r="K9" s="269"/>
      <c r="M9" s="270" t="s">
        <v>114</v>
      </c>
      <c r="O9" s="259"/>
    </row>
    <row r="10" spans="1:80" ht="22.5" x14ac:dyDescent="0.2">
      <c r="A10" s="260">
        <v>2</v>
      </c>
      <c r="B10" s="261" t="s">
        <v>115</v>
      </c>
      <c r="C10" s="262" t="s">
        <v>116</v>
      </c>
      <c r="D10" s="263" t="s">
        <v>113</v>
      </c>
      <c r="E10" s="264">
        <v>2.4319999999999999</v>
      </c>
      <c r="F10" s="264">
        <v>0</v>
      </c>
      <c r="G10" s="265">
        <f>E10*F10</f>
        <v>0</v>
      </c>
      <c r="H10" s="266">
        <v>0.1055</v>
      </c>
      <c r="I10" s="267">
        <f>E10*H10</f>
        <v>0.25657599999999997</v>
      </c>
      <c r="J10" s="266">
        <v>0</v>
      </c>
      <c r="K10" s="267">
        <f>E10*J10</f>
        <v>0</v>
      </c>
      <c r="O10" s="259">
        <v>2</v>
      </c>
      <c r="AA10" s="232">
        <v>1</v>
      </c>
      <c r="AB10" s="232">
        <v>1</v>
      </c>
      <c r="AC10" s="232">
        <v>1</v>
      </c>
      <c r="AZ10" s="232">
        <v>1</v>
      </c>
      <c r="BA10" s="232">
        <f>IF(AZ10=1,G10,0)</f>
        <v>0</v>
      </c>
      <c r="BB10" s="232">
        <f>IF(AZ10=2,G10,0)</f>
        <v>0</v>
      </c>
      <c r="BC10" s="232">
        <f>IF(AZ10=3,G10,0)</f>
        <v>0</v>
      </c>
      <c r="BD10" s="232">
        <f>IF(AZ10=4,G10,0)</f>
        <v>0</v>
      </c>
      <c r="BE10" s="232">
        <f>IF(AZ10=5,G10,0)</f>
        <v>0</v>
      </c>
      <c r="CA10" s="259">
        <v>1</v>
      </c>
      <c r="CB10" s="259">
        <v>1</v>
      </c>
    </row>
    <row r="11" spans="1:80" x14ac:dyDescent="0.2">
      <c r="A11" s="268"/>
      <c r="B11" s="271"/>
      <c r="C11" s="328" t="s">
        <v>117</v>
      </c>
      <c r="D11" s="329"/>
      <c r="E11" s="272">
        <v>2.4319999999999999</v>
      </c>
      <c r="F11" s="273"/>
      <c r="G11" s="274"/>
      <c r="H11" s="275"/>
      <c r="I11" s="269"/>
      <c r="J11" s="276"/>
      <c r="K11" s="269"/>
      <c r="M11" s="270" t="s">
        <v>117</v>
      </c>
      <c r="O11" s="259"/>
    </row>
    <row r="12" spans="1:80" ht="22.5" x14ac:dyDescent="0.2">
      <c r="A12" s="260">
        <v>3</v>
      </c>
      <c r="B12" s="261" t="s">
        <v>118</v>
      </c>
      <c r="C12" s="262" t="s">
        <v>119</v>
      </c>
      <c r="D12" s="263" t="s">
        <v>113</v>
      </c>
      <c r="E12" s="264">
        <v>29.5</v>
      </c>
      <c r="F12" s="264">
        <v>0</v>
      </c>
      <c r="G12" s="265">
        <f>E12*F12</f>
        <v>0</v>
      </c>
      <c r="H12" s="266">
        <v>1.8599999999999998E-2</v>
      </c>
      <c r="I12" s="267">
        <f>E12*H12</f>
        <v>0.54869999999999997</v>
      </c>
      <c r="J12" s="266">
        <v>0</v>
      </c>
      <c r="K12" s="267">
        <f>E12*J12</f>
        <v>0</v>
      </c>
      <c r="O12" s="259">
        <v>2</v>
      </c>
      <c r="AA12" s="232">
        <v>1</v>
      </c>
      <c r="AB12" s="232">
        <v>1</v>
      </c>
      <c r="AC12" s="232">
        <v>1</v>
      </c>
      <c r="AZ12" s="232">
        <v>1</v>
      </c>
      <c r="BA12" s="232">
        <f>IF(AZ12=1,G12,0)</f>
        <v>0</v>
      </c>
      <c r="BB12" s="232">
        <f>IF(AZ12=2,G12,0)</f>
        <v>0</v>
      </c>
      <c r="BC12" s="232">
        <f>IF(AZ12=3,G12,0)</f>
        <v>0</v>
      </c>
      <c r="BD12" s="232">
        <f>IF(AZ12=4,G12,0)</f>
        <v>0</v>
      </c>
      <c r="BE12" s="232">
        <f>IF(AZ12=5,G12,0)</f>
        <v>0</v>
      </c>
      <c r="CA12" s="259">
        <v>1</v>
      </c>
      <c r="CB12" s="259">
        <v>1</v>
      </c>
    </row>
    <row r="13" spans="1:80" x14ac:dyDescent="0.2">
      <c r="A13" s="268"/>
      <c r="B13" s="271"/>
      <c r="C13" s="328" t="s">
        <v>120</v>
      </c>
      <c r="D13" s="329"/>
      <c r="E13" s="272">
        <v>3.93</v>
      </c>
      <c r="F13" s="273"/>
      <c r="G13" s="274"/>
      <c r="H13" s="275"/>
      <c r="I13" s="269"/>
      <c r="J13" s="276"/>
      <c r="K13" s="269"/>
      <c r="M13" s="270" t="s">
        <v>120</v>
      </c>
      <c r="O13" s="259"/>
    </row>
    <row r="14" spans="1:80" x14ac:dyDescent="0.2">
      <c r="A14" s="268"/>
      <c r="B14" s="271"/>
      <c r="C14" s="328" t="s">
        <v>121</v>
      </c>
      <c r="D14" s="329"/>
      <c r="E14" s="272">
        <v>25.57</v>
      </c>
      <c r="F14" s="273"/>
      <c r="G14" s="274"/>
      <c r="H14" s="275"/>
      <c r="I14" s="269"/>
      <c r="J14" s="276"/>
      <c r="K14" s="269"/>
      <c r="M14" s="270" t="s">
        <v>121</v>
      </c>
      <c r="O14" s="259"/>
    </row>
    <row r="15" spans="1:80" ht="22.5" x14ac:dyDescent="0.2">
      <c r="A15" s="260">
        <v>4</v>
      </c>
      <c r="B15" s="261" t="s">
        <v>122</v>
      </c>
      <c r="C15" s="262" t="s">
        <v>123</v>
      </c>
      <c r="D15" s="263" t="s">
        <v>124</v>
      </c>
      <c r="E15" s="264">
        <v>1</v>
      </c>
      <c r="F15" s="264">
        <v>0</v>
      </c>
      <c r="G15" s="265">
        <f>E15*F15</f>
        <v>0</v>
      </c>
      <c r="H15" s="266">
        <v>1.7160000000000002E-2</v>
      </c>
      <c r="I15" s="267">
        <f>E15*H15</f>
        <v>1.7160000000000002E-2</v>
      </c>
      <c r="J15" s="266">
        <v>0</v>
      </c>
      <c r="K15" s="267">
        <f>E15*J15</f>
        <v>0</v>
      </c>
      <c r="O15" s="259">
        <v>2</v>
      </c>
      <c r="AA15" s="232">
        <v>1</v>
      </c>
      <c r="AB15" s="232">
        <v>1</v>
      </c>
      <c r="AC15" s="232">
        <v>1</v>
      </c>
      <c r="AZ15" s="232">
        <v>1</v>
      </c>
      <c r="BA15" s="232">
        <f>IF(AZ15=1,G15,0)</f>
        <v>0</v>
      </c>
      <c r="BB15" s="232">
        <f>IF(AZ15=2,G15,0)</f>
        <v>0</v>
      </c>
      <c r="BC15" s="232">
        <f>IF(AZ15=3,G15,0)</f>
        <v>0</v>
      </c>
      <c r="BD15" s="232">
        <f>IF(AZ15=4,G15,0)</f>
        <v>0</v>
      </c>
      <c r="BE15" s="232">
        <f>IF(AZ15=5,G15,0)</f>
        <v>0</v>
      </c>
      <c r="CA15" s="259">
        <v>1</v>
      </c>
      <c r="CB15" s="259">
        <v>1</v>
      </c>
    </row>
    <row r="16" spans="1:80" x14ac:dyDescent="0.2">
      <c r="A16" s="268"/>
      <c r="B16" s="271"/>
      <c r="C16" s="328" t="s">
        <v>125</v>
      </c>
      <c r="D16" s="329"/>
      <c r="E16" s="272">
        <v>1</v>
      </c>
      <c r="F16" s="273"/>
      <c r="G16" s="274"/>
      <c r="H16" s="275"/>
      <c r="I16" s="269"/>
      <c r="J16" s="276"/>
      <c r="K16" s="269"/>
      <c r="M16" s="270" t="s">
        <v>125</v>
      </c>
      <c r="O16" s="259"/>
    </row>
    <row r="17" spans="1:80" x14ac:dyDescent="0.2">
      <c r="A17" s="260">
        <v>5</v>
      </c>
      <c r="B17" s="261" t="s">
        <v>126</v>
      </c>
      <c r="C17" s="262" t="s">
        <v>127</v>
      </c>
      <c r="D17" s="263" t="s">
        <v>124</v>
      </c>
      <c r="E17" s="264">
        <v>4.8</v>
      </c>
      <c r="F17" s="264">
        <v>0</v>
      </c>
      <c r="G17" s="265">
        <f>E17*F17</f>
        <v>0</v>
      </c>
      <c r="H17" s="266">
        <v>1.0200000000000001E-3</v>
      </c>
      <c r="I17" s="267">
        <f>E17*H17</f>
        <v>4.8960000000000002E-3</v>
      </c>
      <c r="J17" s="266">
        <v>0</v>
      </c>
      <c r="K17" s="267">
        <f>E17*J17</f>
        <v>0</v>
      </c>
      <c r="O17" s="259">
        <v>2</v>
      </c>
      <c r="AA17" s="232">
        <v>1</v>
      </c>
      <c r="AB17" s="232">
        <v>1</v>
      </c>
      <c r="AC17" s="232">
        <v>1</v>
      </c>
      <c r="AZ17" s="232">
        <v>1</v>
      </c>
      <c r="BA17" s="232">
        <f>IF(AZ17=1,G17,0)</f>
        <v>0</v>
      </c>
      <c r="BB17" s="232">
        <f>IF(AZ17=2,G17,0)</f>
        <v>0</v>
      </c>
      <c r="BC17" s="232">
        <f>IF(AZ17=3,G17,0)</f>
        <v>0</v>
      </c>
      <c r="BD17" s="232">
        <f>IF(AZ17=4,G17,0)</f>
        <v>0</v>
      </c>
      <c r="BE17" s="232">
        <f>IF(AZ17=5,G17,0)</f>
        <v>0</v>
      </c>
      <c r="CA17" s="259">
        <v>1</v>
      </c>
      <c r="CB17" s="259">
        <v>1</v>
      </c>
    </row>
    <row r="18" spans="1:80" x14ac:dyDescent="0.2">
      <c r="A18" s="268"/>
      <c r="B18" s="271"/>
      <c r="C18" s="328" t="s">
        <v>128</v>
      </c>
      <c r="D18" s="329"/>
      <c r="E18" s="272">
        <v>2</v>
      </c>
      <c r="F18" s="273"/>
      <c r="G18" s="274"/>
      <c r="H18" s="275"/>
      <c r="I18" s="269"/>
      <c r="J18" s="276"/>
      <c r="K18" s="269"/>
      <c r="M18" s="270" t="s">
        <v>128</v>
      </c>
      <c r="O18" s="259"/>
    </row>
    <row r="19" spans="1:80" x14ac:dyDescent="0.2">
      <c r="A19" s="268"/>
      <c r="B19" s="271"/>
      <c r="C19" s="328" t="s">
        <v>129</v>
      </c>
      <c r="D19" s="329"/>
      <c r="E19" s="272">
        <v>2.8</v>
      </c>
      <c r="F19" s="273"/>
      <c r="G19" s="274"/>
      <c r="H19" s="275"/>
      <c r="I19" s="269"/>
      <c r="J19" s="276"/>
      <c r="K19" s="269"/>
      <c r="M19" s="270" t="s">
        <v>129</v>
      </c>
      <c r="O19" s="259"/>
    </row>
    <row r="20" spans="1:80" ht="22.5" x14ac:dyDescent="0.2">
      <c r="A20" s="260">
        <v>6</v>
      </c>
      <c r="B20" s="261" t="s">
        <v>130</v>
      </c>
      <c r="C20" s="262" t="s">
        <v>131</v>
      </c>
      <c r="D20" s="263" t="s">
        <v>113</v>
      </c>
      <c r="E20" s="264">
        <v>3.552</v>
      </c>
      <c r="F20" s="264">
        <v>0</v>
      </c>
      <c r="G20" s="265">
        <f>E20*F20</f>
        <v>0</v>
      </c>
      <c r="H20" s="266">
        <v>0.10471</v>
      </c>
      <c r="I20" s="267">
        <f>E20*H20</f>
        <v>0.37192991999999997</v>
      </c>
      <c r="J20" s="266">
        <v>0</v>
      </c>
      <c r="K20" s="267">
        <f>E20*J20</f>
        <v>0</v>
      </c>
      <c r="O20" s="259">
        <v>2</v>
      </c>
      <c r="AA20" s="232">
        <v>1</v>
      </c>
      <c r="AB20" s="232">
        <v>1</v>
      </c>
      <c r="AC20" s="232">
        <v>1</v>
      </c>
      <c r="AZ20" s="232">
        <v>1</v>
      </c>
      <c r="BA20" s="232">
        <f>IF(AZ20=1,G20,0)</f>
        <v>0</v>
      </c>
      <c r="BB20" s="232">
        <f>IF(AZ20=2,G20,0)</f>
        <v>0</v>
      </c>
      <c r="BC20" s="232">
        <f>IF(AZ20=3,G20,0)</f>
        <v>0</v>
      </c>
      <c r="BD20" s="232">
        <f>IF(AZ20=4,G20,0)</f>
        <v>0</v>
      </c>
      <c r="BE20" s="232">
        <f>IF(AZ20=5,G20,0)</f>
        <v>0</v>
      </c>
      <c r="CA20" s="259">
        <v>1</v>
      </c>
      <c r="CB20" s="259">
        <v>1</v>
      </c>
    </row>
    <row r="21" spans="1:80" x14ac:dyDescent="0.2">
      <c r="A21" s="268"/>
      <c r="B21" s="271"/>
      <c r="C21" s="328" t="s">
        <v>132</v>
      </c>
      <c r="D21" s="329"/>
      <c r="E21" s="272">
        <v>3.552</v>
      </c>
      <c r="F21" s="273"/>
      <c r="G21" s="274"/>
      <c r="H21" s="275"/>
      <c r="I21" s="269"/>
      <c r="J21" s="276"/>
      <c r="K21" s="269"/>
      <c r="M21" s="270" t="s">
        <v>132</v>
      </c>
      <c r="O21" s="259"/>
    </row>
    <row r="22" spans="1:80" ht="22.5" x14ac:dyDescent="0.2">
      <c r="A22" s="260">
        <v>7</v>
      </c>
      <c r="B22" s="261" t="s">
        <v>133</v>
      </c>
      <c r="C22" s="262" t="s">
        <v>134</v>
      </c>
      <c r="D22" s="263" t="s">
        <v>113</v>
      </c>
      <c r="E22" s="264">
        <v>5.59</v>
      </c>
      <c r="F22" s="264">
        <v>0</v>
      </c>
      <c r="G22" s="265">
        <f>E22*F22</f>
        <v>0</v>
      </c>
      <c r="H22" s="266">
        <v>8.4600000000000005E-3</v>
      </c>
      <c r="I22" s="267">
        <f>E22*H22</f>
        <v>4.7291400000000004E-2</v>
      </c>
      <c r="J22" s="266">
        <v>0</v>
      </c>
      <c r="K22" s="267">
        <f>E22*J22</f>
        <v>0</v>
      </c>
      <c r="O22" s="259">
        <v>2</v>
      </c>
      <c r="AA22" s="232">
        <v>1</v>
      </c>
      <c r="AB22" s="232">
        <v>1</v>
      </c>
      <c r="AC22" s="232">
        <v>1</v>
      </c>
      <c r="AZ22" s="232">
        <v>1</v>
      </c>
      <c r="BA22" s="232">
        <f>IF(AZ22=1,G22,0)</f>
        <v>0</v>
      </c>
      <c r="BB22" s="232">
        <f>IF(AZ22=2,G22,0)</f>
        <v>0</v>
      </c>
      <c r="BC22" s="232">
        <f>IF(AZ22=3,G22,0)</f>
        <v>0</v>
      </c>
      <c r="BD22" s="232">
        <f>IF(AZ22=4,G22,0)</f>
        <v>0</v>
      </c>
      <c r="BE22" s="232">
        <f>IF(AZ22=5,G22,0)</f>
        <v>0</v>
      </c>
      <c r="CA22" s="259">
        <v>1</v>
      </c>
      <c r="CB22" s="259">
        <v>1</v>
      </c>
    </row>
    <row r="23" spans="1:80" x14ac:dyDescent="0.2">
      <c r="A23" s="268"/>
      <c r="B23" s="271"/>
      <c r="C23" s="328" t="s">
        <v>135</v>
      </c>
      <c r="D23" s="329"/>
      <c r="E23" s="272">
        <v>1.4</v>
      </c>
      <c r="F23" s="273"/>
      <c r="G23" s="274"/>
      <c r="H23" s="275"/>
      <c r="I23" s="269"/>
      <c r="J23" s="276"/>
      <c r="K23" s="269"/>
      <c r="M23" s="270" t="s">
        <v>135</v>
      </c>
      <c r="O23" s="259"/>
    </row>
    <row r="24" spans="1:80" x14ac:dyDescent="0.2">
      <c r="A24" s="268"/>
      <c r="B24" s="271"/>
      <c r="C24" s="328" t="s">
        <v>136</v>
      </c>
      <c r="D24" s="329"/>
      <c r="E24" s="272">
        <v>1.5</v>
      </c>
      <c r="F24" s="273"/>
      <c r="G24" s="274"/>
      <c r="H24" s="275"/>
      <c r="I24" s="269"/>
      <c r="J24" s="276"/>
      <c r="K24" s="269"/>
      <c r="M24" s="270" t="s">
        <v>136</v>
      </c>
      <c r="O24" s="259"/>
    </row>
    <row r="25" spans="1:80" x14ac:dyDescent="0.2">
      <c r="A25" s="268"/>
      <c r="B25" s="271"/>
      <c r="C25" s="328" t="s">
        <v>137</v>
      </c>
      <c r="D25" s="329"/>
      <c r="E25" s="272">
        <v>0.2</v>
      </c>
      <c r="F25" s="273"/>
      <c r="G25" s="274"/>
      <c r="H25" s="275"/>
      <c r="I25" s="269"/>
      <c r="J25" s="276"/>
      <c r="K25" s="269"/>
      <c r="M25" s="270" t="s">
        <v>137</v>
      </c>
      <c r="O25" s="259"/>
    </row>
    <row r="26" spans="1:80" x14ac:dyDescent="0.2">
      <c r="A26" s="268"/>
      <c r="B26" s="271"/>
      <c r="C26" s="328" t="s">
        <v>138</v>
      </c>
      <c r="D26" s="329"/>
      <c r="E26" s="272">
        <v>1.68</v>
      </c>
      <c r="F26" s="273"/>
      <c r="G26" s="274"/>
      <c r="H26" s="275"/>
      <c r="I26" s="269"/>
      <c r="J26" s="276"/>
      <c r="K26" s="269"/>
      <c r="M26" s="270" t="s">
        <v>138</v>
      </c>
      <c r="O26" s="259"/>
    </row>
    <row r="27" spans="1:80" x14ac:dyDescent="0.2">
      <c r="A27" s="268"/>
      <c r="B27" s="271"/>
      <c r="C27" s="328" t="s">
        <v>139</v>
      </c>
      <c r="D27" s="329"/>
      <c r="E27" s="272">
        <v>0.81</v>
      </c>
      <c r="F27" s="273"/>
      <c r="G27" s="274"/>
      <c r="H27" s="275"/>
      <c r="I27" s="269"/>
      <c r="J27" s="276"/>
      <c r="K27" s="269"/>
      <c r="M27" s="270" t="s">
        <v>139</v>
      </c>
      <c r="O27" s="259"/>
    </row>
    <row r="28" spans="1:80" x14ac:dyDescent="0.2">
      <c r="A28" s="277"/>
      <c r="B28" s="278" t="s">
        <v>99</v>
      </c>
      <c r="C28" s="279" t="s">
        <v>110</v>
      </c>
      <c r="D28" s="280"/>
      <c r="E28" s="281"/>
      <c r="F28" s="282"/>
      <c r="G28" s="283">
        <f>SUM(G7:G27)</f>
        <v>0</v>
      </c>
      <c r="H28" s="284"/>
      <c r="I28" s="285">
        <f>SUM(I7:I27)</f>
        <v>1.3453933199999999</v>
      </c>
      <c r="J28" s="284"/>
      <c r="K28" s="285">
        <f>SUM(K7:K27)</f>
        <v>0</v>
      </c>
      <c r="O28" s="259">
        <v>4</v>
      </c>
      <c r="BA28" s="286">
        <f>SUM(BA7:BA27)</f>
        <v>0</v>
      </c>
      <c r="BB28" s="286">
        <f>SUM(BB7:BB27)</f>
        <v>0</v>
      </c>
      <c r="BC28" s="286">
        <f>SUM(BC7:BC27)</f>
        <v>0</v>
      </c>
      <c r="BD28" s="286">
        <f>SUM(BD7:BD27)</f>
        <v>0</v>
      </c>
      <c r="BE28" s="286">
        <f>SUM(BE7:BE27)</f>
        <v>0</v>
      </c>
    </row>
    <row r="29" spans="1:80" x14ac:dyDescent="0.2">
      <c r="A29" s="249" t="s">
        <v>97</v>
      </c>
      <c r="B29" s="250" t="s">
        <v>140</v>
      </c>
      <c r="C29" s="251" t="s">
        <v>141</v>
      </c>
      <c r="D29" s="252"/>
      <c r="E29" s="253"/>
      <c r="F29" s="253"/>
      <c r="G29" s="254"/>
      <c r="H29" s="255"/>
      <c r="I29" s="256"/>
      <c r="J29" s="257"/>
      <c r="K29" s="258"/>
      <c r="O29" s="259">
        <v>1</v>
      </c>
    </row>
    <row r="30" spans="1:80" x14ac:dyDescent="0.2">
      <c r="A30" s="260">
        <v>8</v>
      </c>
      <c r="B30" s="261" t="s">
        <v>143</v>
      </c>
      <c r="C30" s="262" t="s">
        <v>144</v>
      </c>
      <c r="D30" s="263" t="s">
        <v>124</v>
      </c>
      <c r="E30" s="264">
        <v>42.21</v>
      </c>
      <c r="F30" s="264">
        <v>0</v>
      </c>
      <c r="G30" s="265">
        <f>E30*F30</f>
        <v>0</v>
      </c>
      <c r="H30" s="266">
        <v>3.7200000000000002E-3</v>
      </c>
      <c r="I30" s="267">
        <f>E30*H30</f>
        <v>0.1570212</v>
      </c>
      <c r="J30" s="266">
        <v>0</v>
      </c>
      <c r="K30" s="267">
        <f>E30*J30</f>
        <v>0</v>
      </c>
      <c r="O30" s="259">
        <v>2</v>
      </c>
      <c r="AA30" s="232">
        <v>1</v>
      </c>
      <c r="AB30" s="232">
        <v>1</v>
      </c>
      <c r="AC30" s="232">
        <v>1</v>
      </c>
      <c r="AZ30" s="232">
        <v>1</v>
      </c>
      <c r="BA30" s="232">
        <f>IF(AZ30=1,G30,0)</f>
        <v>0</v>
      </c>
      <c r="BB30" s="232">
        <f>IF(AZ30=2,G30,0)</f>
        <v>0</v>
      </c>
      <c r="BC30" s="232">
        <f>IF(AZ30=3,G30,0)</f>
        <v>0</v>
      </c>
      <c r="BD30" s="232">
        <f>IF(AZ30=4,G30,0)</f>
        <v>0</v>
      </c>
      <c r="BE30" s="232">
        <f>IF(AZ30=5,G30,0)</f>
        <v>0</v>
      </c>
      <c r="CA30" s="259">
        <v>1</v>
      </c>
      <c r="CB30" s="259">
        <v>1</v>
      </c>
    </row>
    <row r="31" spans="1:80" x14ac:dyDescent="0.2">
      <c r="A31" s="268"/>
      <c r="B31" s="271"/>
      <c r="C31" s="328" t="s">
        <v>145</v>
      </c>
      <c r="D31" s="329"/>
      <c r="E31" s="272">
        <v>3.8</v>
      </c>
      <c r="F31" s="273"/>
      <c r="G31" s="274"/>
      <c r="H31" s="275"/>
      <c r="I31" s="269"/>
      <c r="J31" s="276"/>
      <c r="K31" s="269"/>
      <c r="M31" s="270" t="s">
        <v>145</v>
      </c>
      <c r="O31" s="259"/>
    </row>
    <row r="32" spans="1:80" x14ac:dyDescent="0.2">
      <c r="A32" s="268"/>
      <c r="B32" s="271"/>
      <c r="C32" s="328" t="s">
        <v>146</v>
      </c>
      <c r="D32" s="329"/>
      <c r="E32" s="272">
        <v>6.85</v>
      </c>
      <c r="F32" s="273"/>
      <c r="G32" s="274"/>
      <c r="H32" s="275"/>
      <c r="I32" s="269"/>
      <c r="J32" s="276"/>
      <c r="K32" s="269"/>
      <c r="M32" s="270" t="s">
        <v>146</v>
      </c>
      <c r="O32" s="259"/>
    </row>
    <row r="33" spans="1:80" x14ac:dyDescent="0.2">
      <c r="A33" s="268"/>
      <c r="B33" s="271"/>
      <c r="C33" s="330" t="s">
        <v>147</v>
      </c>
      <c r="D33" s="329"/>
      <c r="E33" s="297">
        <v>10.649999999999999</v>
      </c>
      <c r="F33" s="273"/>
      <c r="G33" s="274"/>
      <c r="H33" s="275"/>
      <c r="I33" s="269"/>
      <c r="J33" s="276"/>
      <c r="K33" s="269"/>
      <c r="M33" s="270" t="s">
        <v>147</v>
      </c>
      <c r="O33" s="259"/>
    </row>
    <row r="34" spans="1:80" x14ac:dyDescent="0.2">
      <c r="A34" s="268"/>
      <c r="B34" s="271"/>
      <c r="C34" s="328" t="s">
        <v>148</v>
      </c>
      <c r="D34" s="329"/>
      <c r="E34" s="272">
        <v>13.55</v>
      </c>
      <c r="F34" s="273"/>
      <c r="G34" s="274"/>
      <c r="H34" s="275"/>
      <c r="I34" s="269"/>
      <c r="J34" s="276"/>
      <c r="K34" s="269"/>
      <c r="M34" s="270" t="s">
        <v>148</v>
      </c>
      <c r="O34" s="259"/>
    </row>
    <row r="35" spans="1:80" x14ac:dyDescent="0.2">
      <c r="A35" s="268"/>
      <c r="B35" s="271"/>
      <c r="C35" s="328" t="s">
        <v>149</v>
      </c>
      <c r="D35" s="329"/>
      <c r="E35" s="272">
        <v>4.1500000000000004</v>
      </c>
      <c r="F35" s="273"/>
      <c r="G35" s="274"/>
      <c r="H35" s="275"/>
      <c r="I35" s="269"/>
      <c r="J35" s="276"/>
      <c r="K35" s="269"/>
      <c r="M35" s="270" t="s">
        <v>149</v>
      </c>
      <c r="O35" s="259"/>
    </row>
    <row r="36" spans="1:80" x14ac:dyDescent="0.2">
      <c r="A36" s="268"/>
      <c r="B36" s="271"/>
      <c r="C36" s="330" t="s">
        <v>147</v>
      </c>
      <c r="D36" s="329"/>
      <c r="E36" s="297">
        <v>17.700000000000003</v>
      </c>
      <c r="F36" s="273"/>
      <c r="G36" s="274"/>
      <c r="H36" s="275"/>
      <c r="I36" s="269"/>
      <c r="J36" s="276"/>
      <c r="K36" s="269"/>
      <c r="M36" s="270" t="s">
        <v>147</v>
      </c>
      <c r="O36" s="259"/>
    </row>
    <row r="37" spans="1:80" x14ac:dyDescent="0.2">
      <c r="A37" s="268"/>
      <c r="B37" s="271"/>
      <c r="C37" s="328" t="s">
        <v>150</v>
      </c>
      <c r="D37" s="329"/>
      <c r="E37" s="272">
        <v>4.4400000000000004</v>
      </c>
      <c r="F37" s="273"/>
      <c r="G37" s="274"/>
      <c r="H37" s="275"/>
      <c r="I37" s="269"/>
      <c r="J37" s="276"/>
      <c r="K37" s="269"/>
      <c r="M37" s="270" t="s">
        <v>150</v>
      </c>
      <c r="O37" s="259"/>
    </row>
    <row r="38" spans="1:80" x14ac:dyDescent="0.2">
      <c r="A38" s="268"/>
      <c r="B38" s="271"/>
      <c r="C38" s="328" t="s">
        <v>151</v>
      </c>
      <c r="D38" s="329"/>
      <c r="E38" s="272">
        <v>6.19</v>
      </c>
      <c r="F38" s="273"/>
      <c r="G38" s="274"/>
      <c r="H38" s="275"/>
      <c r="I38" s="269"/>
      <c r="J38" s="276"/>
      <c r="K38" s="269"/>
      <c r="M38" s="270" t="s">
        <v>151</v>
      </c>
      <c r="O38" s="259"/>
    </row>
    <row r="39" spans="1:80" x14ac:dyDescent="0.2">
      <c r="A39" s="268"/>
      <c r="B39" s="271"/>
      <c r="C39" s="330" t="s">
        <v>147</v>
      </c>
      <c r="D39" s="329"/>
      <c r="E39" s="297">
        <v>10.63</v>
      </c>
      <c r="F39" s="273"/>
      <c r="G39" s="274"/>
      <c r="H39" s="275"/>
      <c r="I39" s="269"/>
      <c r="J39" s="276"/>
      <c r="K39" s="269"/>
      <c r="M39" s="270" t="s">
        <v>147</v>
      </c>
      <c r="O39" s="259"/>
    </row>
    <row r="40" spans="1:80" x14ac:dyDescent="0.2">
      <c r="A40" s="268"/>
      <c r="B40" s="271"/>
      <c r="C40" s="328" t="s">
        <v>152</v>
      </c>
      <c r="D40" s="329"/>
      <c r="E40" s="272">
        <v>3.23</v>
      </c>
      <c r="F40" s="273"/>
      <c r="G40" s="274"/>
      <c r="H40" s="275"/>
      <c r="I40" s="269"/>
      <c r="J40" s="276"/>
      <c r="K40" s="269"/>
      <c r="M40" s="270" t="s">
        <v>152</v>
      </c>
      <c r="O40" s="259"/>
    </row>
    <row r="41" spans="1:80" ht="22.5" x14ac:dyDescent="0.2">
      <c r="A41" s="260">
        <v>9</v>
      </c>
      <c r="B41" s="261" t="s">
        <v>153</v>
      </c>
      <c r="C41" s="262" t="s">
        <v>154</v>
      </c>
      <c r="D41" s="263" t="s">
        <v>113</v>
      </c>
      <c r="E41" s="264">
        <v>73.661000000000001</v>
      </c>
      <c r="F41" s="264">
        <v>0</v>
      </c>
      <c r="G41" s="265">
        <f>E41*F41</f>
        <v>0</v>
      </c>
      <c r="H41" s="266">
        <v>1.312E-2</v>
      </c>
      <c r="I41" s="267">
        <f>E41*H41</f>
        <v>0.96643232000000001</v>
      </c>
      <c r="J41" s="266">
        <v>0</v>
      </c>
      <c r="K41" s="267">
        <f>E41*J41</f>
        <v>0</v>
      </c>
      <c r="O41" s="259">
        <v>2</v>
      </c>
      <c r="AA41" s="232">
        <v>1</v>
      </c>
      <c r="AB41" s="232">
        <v>1</v>
      </c>
      <c r="AC41" s="232">
        <v>1</v>
      </c>
      <c r="AZ41" s="232">
        <v>1</v>
      </c>
      <c r="BA41" s="232">
        <f>IF(AZ41=1,G41,0)</f>
        <v>0</v>
      </c>
      <c r="BB41" s="232">
        <f>IF(AZ41=2,G41,0)</f>
        <v>0</v>
      </c>
      <c r="BC41" s="232">
        <f>IF(AZ41=3,G41,0)</f>
        <v>0</v>
      </c>
      <c r="BD41" s="232">
        <f>IF(AZ41=4,G41,0)</f>
        <v>0</v>
      </c>
      <c r="BE41" s="232">
        <f>IF(AZ41=5,G41,0)</f>
        <v>0</v>
      </c>
      <c r="CA41" s="259">
        <v>1</v>
      </c>
      <c r="CB41" s="259">
        <v>1</v>
      </c>
    </row>
    <row r="42" spans="1:80" x14ac:dyDescent="0.2">
      <c r="A42" s="268"/>
      <c r="B42" s="271"/>
      <c r="C42" s="328" t="s">
        <v>155</v>
      </c>
      <c r="D42" s="329"/>
      <c r="E42" s="272">
        <v>6.84</v>
      </c>
      <c r="F42" s="273"/>
      <c r="G42" s="274"/>
      <c r="H42" s="275"/>
      <c r="I42" s="269"/>
      <c r="J42" s="276"/>
      <c r="K42" s="269"/>
      <c r="M42" s="270" t="s">
        <v>155</v>
      </c>
      <c r="O42" s="259"/>
    </row>
    <row r="43" spans="1:80" x14ac:dyDescent="0.2">
      <c r="A43" s="268"/>
      <c r="B43" s="271"/>
      <c r="C43" s="328" t="s">
        <v>156</v>
      </c>
      <c r="D43" s="329"/>
      <c r="E43" s="272">
        <v>13.7</v>
      </c>
      <c r="F43" s="273"/>
      <c r="G43" s="274"/>
      <c r="H43" s="275"/>
      <c r="I43" s="269"/>
      <c r="J43" s="276"/>
      <c r="K43" s="269"/>
      <c r="M43" s="270" t="s">
        <v>156</v>
      </c>
      <c r="O43" s="259"/>
    </row>
    <row r="44" spans="1:80" x14ac:dyDescent="0.2">
      <c r="A44" s="268"/>
      <c r="B44" s="271"/>
      <c r="C44" s="330" t="s">
        <v>147</v>
      </c>
      <c r="D44" s="329"/>
      <c r="E44" s="297">
        <v>20.54</v>
      </c>
      <c r="F44" s="273"/>
      <c r="G44" s="274"/>
      <c r="H44" s="275"/>
      <c r="I44" s="269"/>
      <c r="J44" s="276"/>
      <c r="K44" s="269"/>
      <c r="M44" s="270" t="s">
        <v>147</v>
      </c>
      <c r="O44" s="259"/>
    </row>
    <row r="45" spans="1:80" x14ac:dyDescent="0.2">
      <c r="A45" s="268"/>
      <c r="B45" s="271"/>
      <c r="C45" s="328" t="s">
        <v>157</v>
      </c>
      <c r="D45" s="329"/>
      <c r="E45" s="272">
        <v>23.346</v>
      </c>
      <c r="F45" s="273"/>
      <c r="G45" s="274"/>
      <c r="H45" s="275"/>
      <c r="I45" s="269"/>
      <c r="J45" s="276"/>
      <c r="K45" s="269"/>
      <c r="M45" s="270" t="s">
        <v>157</v>
      </c>
      <c r="O45" s="259"/>
    </row>
    <row r="46" spans="1:80" x14ac:dyDescent="0.2">
      <c r="A46" s="268"/>
      <c r="B46" s="271"/>
      <c r="C46" s="328" t="s">
        <v>158</v>
      </c>
      <c r="D46" s="329"/>
      <c r="E46" s="272">
        <v>6.07</v>
      </c>
      <c r="F46" s="273"/>
      <c r="G46" s="274"/>
      <c r="H46" s="275"/>
      <c r="I46" s="269"/>
      <c r="J46" s="276"/>
      <c r="K46" s="269"/>
      <c r="M46" s="270" t="s">
        <v>158</v>
      </c>
      <c r="O46" s="259"/>
    </row>
    <row r="47" spans="1:80" x14ac:dyDescent="0.2">
      <c r="A47" s="268"/>
      <c r="B47" s="271"/>
      <c r="C47" s="330" t="s">
        <v>147</v>
      </c>
      <c r="D47" s="329"/>
      <c r="E47" s="297">
        <v>29.416</v>
      </c>
      <c r="F47" s="273"/>
      <c r="G47" s="274"/>
      <c r="H47" s="275"/>
      <c r="I47" s="269"/>
      <c r="J47" s="276"/>
      <c r="K47" s="269"/>
      <c r="M47" s="270" t="s">
        <v>147</v>
      </c>
      <c r="O47" s="259"/>
    </row>
    <row r="48" spans="1:80" x14ac:dyDescent="0.2">
      <c r="A48" s="268"/>
      <c r="B48" s="271"/>
      <c r="C48" s="328" t="s">
        <v>159</v>
      </c>
      <c r="D48" s="329"/>
      <c r="E48" s="272">
        <v>6.48</v>
      </c>
      <c r="F48" s="273"/>
      <c r="G48" s="274"/>
      <c r="H48" s="275"/>
      <c r="I48" s="269"/>
      <c r="J48" s="276"/>
      <c r="K48" s="269"/>
      <c r="M48" s="270" t="s">
        <v>159</v>
      </c>
      <c r="O48" s="259"/>
    </row>
    <row r="49" spans="1:80" x14ac:dyDescent="0.2">
      <c r="A49" s="268"/>
      <c r="B49" s="271"/>
      <c r="C49" s="328" t="s">
        <v>160</v>
      </c>
      <c r="D49" s="329"/>
      <c r="E49" s="272">
        <v>12.38</v>
      </c>
      <c r="F49" s="273"/>
      <c r="G49" s="274"/>
      <c r="H49" s="275"/>
      <c r="I49" s="269"/>
      <c r="J49" s="276"/>
      <c r="K49" s="269"/>
      <c r="M49" s="270" t="s">
        <v>160</v>
      </c>
      <c r="O49" s="259"/>
    </row>
    <row r="50" spans="1:80" x14ac:dyDescent="0.2">
      <c r="A50" s="268"/>
      <c r="B50" s="271"/>
      <c r="C50" s="330" t="s">
        <v>147</v>
      </c>
      <c r="D50" s="329"/>
      <c r="E50" s="297">
        <v>18.86</v>
      </c>
      <c r="F50" s="273"/>
      <c r="G50" s="274"/>
      <c r="H50" s="275"/>
      <c r="I50" s="269"/>
      <c r="J50" s="276"/>
      <c r="K50" s="269"/>
      <c r="M50" s="270" t="s">
        <v>147</v>
      </c>
      <c r="O50" s="259"/>
    </row>
    <row r="51" spans="1:80" x14ac:dyDescent="0.2">
      <c r="A51" s="268"/>
      <c r="B51" s="271"/>
      <c r="C51" s="328" t="s">
        <v>161</v>
      </c>
      <c r="D51" s="329"/>
      <c r="E51" s="272">
        <v>4.8449999999999998</v>
      </c>
      <c r="F51" s="273"/>
      <c r="G51" s="274"/>
      <c r="H51" s="275"/>
      <c r="I51" s="269"/>
      <c r="J51" s="276"/>
      <c r="K51" s="269"/>
      <c r="M51" s="270" t="s">
        <v>161</v>
      </c>
      <c r="O51" s="259"/>
    </row>
    <row r="52" spans="1:80" x14ac:dyDescent="0.2">
      <c r="A52" s="260">
        <v>10</v>
      </c>
      <c r="B52" s="261" t="s">
        <v>162</v>
      </c>
      <c r="C52" s="262" t="s">
        <v>163</v>
      </c>
      <c r="D52" s="263" t="s">
        <v>113</v>
      </c>
      <c r="E52" s="264">
        <v>0.8</v>
      </c>
      <c r="F52" s="264">
        <v>0</v>
      </c>
      <c r="G52" s="265">
        <f>E52*F52</f>
        <v>0</v>
      </c>
      <c r="H52" s="266">
        <v>3.2030000000000003E-2</v>
      </c>
      <c r="I52" s="267">
        <f>E52*H52</f>
        <v>2.5624000000000004E-2</v>
      </c>
      <c r="J52" s="266">
        <v>0</v>
      </c>
      <c r="K52" s="267">
        <f>E52*J52</f>
        <v>0</v>
      </c>
      <c r="O52" s="259">
        <v>2</v>
      </c>
      <c r="AA52" s="232">
        <v>1</v>
      </c>
      <c r="AB52" s="232">
        <v>1</v>
      </c>
      <c r="AC52" s="232">
        <v>1</v>
      </c>
      <c r="AZ52" s="232">
        <v>1</v>
      </c>
      <c r="BA52" s="232">
        <f>IF(AZ52=1,G52,0)</f>
        <v>0</v>
      </c>
      <c r="BB52" s="232">
        <f>IF(AZ52=2,G52,0)</f>
        <v>0</v>
      </c>
      <c r="BC52" s="232">
        <f>IF(AZ52=3,G52,0)</f>
        <v>0</v>
      </c>
      <c r="BD52" s="232">
        <f>IF(AZ52=4,G52,0)</f>
        <v>0</v>
      </c>
      <c r="BE52" s="232">
        <f>IF(AZ52=5,G52,0)</f>
        <v>0</v>
      </c>
      <c r="CA52" s="259">
        <v>1</v>
      </c>
      <c r="CB52" s="259">
        <v>1</v>
      </c>
    </row>
    <row r="53" spans="1:80" x14ac:dyDescent="0.2">
      <c r="A53" s="268"/>
      <c r="B53" s="271"/>
      <c r="C53" s="328" t="s">
        <v>164</v>
      </c>
      <c r="D53" s="329"/>
      <c r="E53" s="272">
        <v>0.8</v>
      </c>
      <c r="F53" s="273"/>
      <c r="G53" s="274"/>
      <c r="H53" s="275"/>
      <c r="I53" s="269"/>
      <c r="J53" s="276"/>
      <c r="K53" s="269"/>
      <c r="M53" s="270" t="s">
        <v>164</v>
      </c>
      <c r="O53" s="259"/>
    </row>
    <row r="54" spans="1:80" ht="22.5" x14ac:dyDescent="0.2">
      <c r="A54" s="260">
        <v>11</v>
      </c>
      <c r="B54" s="261" t="s">
        <v>165</v>
      </c>
      <c r="C54" s="262" t="s">
        <v>166</v>
      </c>
      <c r="D54" s="263" t="s">
        <v>113</v>
      </c>
      <c r="E54" s="264">
        <v>13.975</v>
      </c>
      <c r="F54" s="264">
        <v>0</v>
      </c>
      <c r="G54" s="265">
        <f>E54*F54</f>
        <v>0</v>
      </c>
      <c r="H54" s="266">
        <v>3.6700000000000001E-3</v>
      </c>
      <c r="I54" s="267">
        <f>E54*H54</f>
        <v>5.1288250000000001E-2</v>
      </c>
      <c r="J54" s="266">
        <v>0</v>
      </c>
      <c r="K54" s="267">
        <f>E54*J54</f>
        <v>0</v>
      </c>
      <c r="O54" s="259">
        <v>2</v>
      </c>
      <c r="AA54" s="232">
        <v>1</v>
      </c>
      <c r="AB54" s="232">
        <v>1</v>
      </c>
      <c r="AC54" s="232">
        <v>1</v>
      </c>
      <c r="AZ54" s="232">
        <v>1</v>
      </c>
      <c r="BA54" s="232">
        <f>IF(AZ54=1,G54,0)</f>
        <v>0</v>
      </c>
      <c r="BB54" s="232">
        <f>IF(AZ54=2,G54,0)</f>
        <v>0</v>
      </c>
      <c r="BC54" s="232">
        <f>IF(AZ54=3,G54,0)</f>
        <v>0</v>
      </c>
      <c r="BD54" s="232">
        <f>IF(AZ54=4,G54,0)</f>
        <v>0</v>
      </c>
      <c r="BE54" s="232">
        <f>IF(AZ54=5,G54,0)</f>
        <v>0</v>
      </c>
      <c r="CA54" s="259">
        <v>1</v>
      </c>
      <c r="CB54" s="259">
        <v>1</v>
      </c>
    </row>
    <row r="55" spans="1:80" x14ac:dyDescent="0.2">
      <c r="A55" s="268"/>
      <c r="B55" s="271"/>
      <c r="C55" s="328" t="s">
        <v>167</v>
      </c>
      <c r="D55" s="329"/>
      <c r="E55" s="272">
        <v>13.975</v>
      </c>
      <c r="F55" s="273"/>
      <c r="G55" s="274"/>
      <c r="H55" s="275"/>
      <c r="I55" s="269"/>
      <c r="J55" s="276"/>
      <c r="K55" s="269"/>
      <c r="M55" s="270" t="s">
        <v>167</v>
      </c>
      <c r="O55" s="259"/>
    </row>
    <row r="56" spans="1:80" x14ac:dyDescent="0.2">
      <c r="A56" s="277"/>
      <c r="B56" s="278" t="s">
        <v>99</v>
      </c>
      <c r="C56" s="279" t="s">
        <v>142</v>
      </c>
      <c r="D56" s="280"/>
      <c r="E56" s="281"/>
      <c r="F56" s="282"/>
      <c r="G56" s="283">
        <f>SUM(G29:G55)</f>
        <v>0</v>
      </c>
      <c r="H56" s="284"/>
      <c r="I56" s="285">
        <f>SUM(I29:I55)</f>
        <v>1.2003657700000001</v>
      </c>
      <c r="J56" s="284"/>
      <c r="K56" s="285">
        <f>SUM(K29:K55)</f>
        <v>0</v>
      </c>
      <c r="O56" s="259">
        <v>4</v>
      </c>
      <c r="BA56" s="286">
        <f>SUM(BA29:BA55)</f>
        <v>0</v>
      </c>
      <c r="BB56" s="286">
        <f>SUM(BB29:BB55)</f>
        <v>0</v>
      </c>
      <c r="BC56" s="286">
        <f>SUM(BC29:BC55)</f>
        <v>0</v>
      </c>
      <c r="BD56" s="286">
        <f>SUM(BD29:BD55)</f>
        <v>0</v>
      </c>
      <c r="BE56" s="286">
        <f>SUM(BE29:BE55)</f>
        <v>0</v>
      </c>
    </row>
    <row r="57" spans="1:80" x14ac:dyDescent="0.2">
      <c r="A57" s="249" t="s">
        <v>97</v>
      </c>
      <c r="B57" s="250" t="s">
        <v>168</v>
      </c>
      <c r="C57" s="251" t="s">
        <v>169</v>
      </c>
      <c r="D57" s="252"/>
      <c r="E57" s="253"/>
      <c r="F57" s="253"/>
      <c r="G57" s="254"/>
      <c r="H57" s="255"/>
      <c r="I57" s="256"/>
      <c r="J57" s="257"/>
      <c r="K57" s="258"/>
      <c r="O57" s="259">
        <v>1</v>
      </c>
    </row>
    <row r="58" spans="1:80" x14ac:dyDescent="0.2">
      <c r="A58" s="260">
        <v>12</v>
      </c>
      <c r="B58" s="261" t="s">
        <v>171</v>
      </c>
      <c r="C58" s="262" t="s">
        <v>172</v>
      </c>
      <c r="D58" s="263" t="s">
        <v>173</v>
      </c>
      <c r="E58" s="264">
        <v>7.4999999999999997E-2</v>
      </c>
      <c r="F58" s="264">
        <v>0</v>
      </c>
      <c r="G58" s="265">
        <f>E58*F58</f>
        <v>0</v>
      </c>
      <c r="H58" s="266">
        <v>2.4220000000000002</v>
      </c>
      <c r="I58" s="267">
        <f>E58*H58</f>
        <v>0.18165000000000001</v>
      </c>
      <c r="J58" s="266">
        <v>0</v>
      </c>
      <c r="K58" s="267">
        <f>E58*J58</f>
        <v>0</v>
      </c>
      <c r="O58" s="259">
        <v>2</v>
      </c>
      <c r="AA58" s="232">
        <v>1</v>
      </c>
      <c r="AB58" s="232">
        <v>1</v>
      </c>
      <c r="AC58" s="232">
        <v>1</v>
      </c>
      <c r="AZ58" s="232">
        <v>1</v>
      </c>
      <c r="BA58" s="232">
        <f>IF(AZ58=1,G58,0)</f>
        <v>0</v>
      </c>
      <c r="BB58" s="232">
        <f>IF(AZ58=2,G58,0)</f>
        <v>0</v>
      </c>
      <c r="BC58" s="232">
        <f>IF(AZ58=3,G58,0)</f>
        <v>0</v>
      </c>
      <c r="BD58" s="232">
        <f>IF(AZ58=4,G58,0)</f>
        <v>0</v>
      </c>
      <c r="BE58" s="232">
        <f>IF(AZ58=5,G58,0)</f>
        <v>0</v>
      </c>
      <c r="CA58" s="259">
        <v>1</v>
      </c>
      <c r="CB58" s="259">
        <v>1</v>
      </c>
    </row>
    <row r="59" spans="1:80" x14ac:dyDescent="0.2">
      <c r="A59" s="268"/>
      <c r="B59" s="271"/>
      <c r="C59" s="328" t="s">
        <v>174</v>
      </c>
      <c r="D59" s="329"/>
      <c r="E59" s="272">
        <v>7.4999999999999997E-2</v>
      </c>
      <c r="F59" s="273"/>
      <c r="G59" s="274"/>
      <c r="H59" s="275"/>
      <c r="I59" s="269"/>
      <c r="J59" s="276"/>
      <c r="K59" s="269"/>
      <c r="M59" s="270" t="s">
        <v>174</v>
      </c>
      <c r="O59" s="259"/>
    </row>
    <row r="60" spans="1:80" x14ac:dyDescent="0.2">
      <c r="A60" s="277"/>
      <c r="B60" s="278" t="s">
        <v>99</v>
      </c>
      <c r="C60" s="279" t="s">
        <v>170</v>
      </c>
      <c r="D60" s="280"/>
      <c r="E60" s="281"/>
      <c r="F60" s="282"/>
      <c r="G60" s="283">
        <f>SUM(G57:G59)</f>
        <v>0</v>
      </c>
      <c r="H60" s="284"/>
      <c r="I60" s="285">
        <f>SUM(I57:I59)</f>
        <v>0.18165000000000001</v>
      </c>
      <c r="J60" s="284"/>
      <c r="K60" s="285">
        <f>SUM(K57:K59)</f>
        <v>0</v>
      </c>
      <c r="O60" s="259">
        <v>4</v>
      </c>
      <c r="BA60" s="286">
        <f>SUM(BA57:BA59)</f>
        <v>0</v>
      </c>
      <c r="BB60" s="286">
        <f>SUM(BB57:BB59)</f>
        <v>0</v>
      </c>
      <c r="BC60" s="286">
        <f>SUM(BC57:BC59)</f>
        <v>0</v>
      </c>
      <c r="BD60" s="286">
        <f>SUM(BD57:BD59)</f>
        <v>0</v>
      </c>
      <c r="BE60" s="286">
        <f>SUM(BE57:BE59)</f>
        <v>0</v>
      </c>
    </row>
    <row r="61" spans="1:80" x14ac:dyDescent="0.2">
      <c r="A61" s="249" t="s">
        <v>97</v>
      </c>
      <c r="B61" s="250" t="s">
        <v>175</v>
      </c>
      <c r="C61" s="251" t="s">
        <v>176</v>
      </c>
      <c r="D61" s="252"/>
      <c r="E61" s="253"/>
      <c r="F61" s="253"/>
      <c r="G61" s="254"/>
      <c r="H61" s="255"/>
      <c r="I61" s="256"/>
      <c r="J61" s="257"/>
      <c r="K61" s="258"/>
      <c r="O61" s="259">
        <v>1</v>
      </c>
    </row>
    <row r="62" spans="1:80" x14ac:dyDescent="0.2">
      <c r="A62" s="260">
        <v>13</v>
      </c>
      <c r="B62" s="261" t="s">
        <v>178</v>
      </c>
      <c r="C62" s="262" t="s">
        <v>179</v>
      </c>
      <c r="D62" s="263" t="s">
        <v>113</v>
      </c>
      <c r="E62" s="264">
        <v>24.43</v>
      </c>
      <c r="F62" s="264">
        <v>0</v>
      </c>
      <c r="G62" s="265">
        <f>E62*F62</f>
        <v>0</v>
      </c>
      <c r="H62" s="266">
        <v>1.2099999999999999E-3</v>
      </c>
      <c r="I62" s="267">
        <f>E62*H62</f>
        <v>2.9560299999999998E-2</v>
      </c>
      <c r="J62" s="266">
        <v>0</v>
      </c>
      <c r="K62" s="267">
        <f>E62*J62</f>
        <v>0</v>
      </c>
      <c r="O62" s="259">
        <v>2</v>
      </c>
      <c r="AA62" s="232">
        <v>1</v>
      </c>
      <c r="AB62" s="232">
        <v>1</v>
      </c>
      <c r="AC62" s="232">
        <v>1</v>
      </c>
      <c r="AZ62" s="232">
        <v>1</v>
      </c>
      <c r="BA62" s="232">
        <f>IF(AZ62=1,G62,0)</f>
        <v>0</v>
      </c>
      <c r="BB62" s="232">
        <f>IF(AZ62=2,G62,0)</f>
        <v>0</v>
      </c>
      <c r="BC62" s="232">
        <f>IF(AZ62=3,G62,0)</f>
        <v>0</v>
      </c>
      <c r="BD62" s="232">
        <f>IF(AZ62=4,G62,0)</f>
        <v>0</v>
      </c>
      <c r="BE62" s="232">
        <f>IF(AZ62=5,G62,0)</f>
        <v>0</v>
      </c>
      <c r="CA62" s="259">
        <v>1</v>
      </c>
      <c r="CB62" s="259">
        <v>1</v>
      </c>
    </row>
    <row r="63" spans="1:80" x14ac:dyDescent="0.2">
      <c r="A63" s="268"/>
      <c r="B63" s="271"/>
      <c r="C63" s="328" t="s">
        <v>180</v>
      </c>
      <c r="D63" s="329"/>
      <c r="E63" s="272">
        <v>0.6</v>
      </c>
      <c r="F63" s="273"/>
      <c r="G63" s="274"/>
      <c r="H63" s="275"/>
      <c r="I63" s="269"/>
      <c r="J63" s="276"/>
      <c r="K63" s="269"/>
      <c r="M63" s="270" t="s">
        <v>180</v>
      </c>
      <c r="O63" s="259"/>
    </row>
    <row r="64" spans="1:80" x14ac:dyDescent="0.2">
      <c r="A64" s="268"/>
      <c r="B64" s="271"/>
      <c r="C64" s="328" t="s">
        <v>181</v>
      </c>
      <c r="D64" s="329"/>
      <c r="E64" s="272">
        <v>1.4</v>
      </c>
      <c r="F64" s="273"/>
      <c r="G64" s="274"/>
      <c r="H64" s="275"/>
      <c r="I64" s="269"/>
      <c r="J64" s="276"/>
      <c r="K64" s="269"/>
      <c r="M64" s="270" t="s">
        <v>181</v>
      </c>
      <c r="O64" s="259"/>
    </row>
    <row r="65" spans="1:80" x14ac:dyDescent="0.2">
      <c r="A65" s="268"/>
      <c r="B65" s="271"/>
      <c r="C65" s="328" t="s">
        <v>182</v>
      </c>
      <c r="D65" s="329"/>
      <c r="E65" s="272">
        <v>18.03</v>
      </c>
      <c r="F65" s="273"/>
      <c r="G65" s="274"/>
      <c r="H65" s="275"/>
      <c r="I65" s="269"/>
      <c r="J65" s="276"/>
      <c r="K65" s="269"/>
      <c r="M65" s="270" t="s">
        <v>182</v>
      </c>
      <c r="O65" s="259"/>
    </row>
    <row r="66" spans="1:80" x14ac:dyDescent="0.2">
      <c r="A66" s="268"/>
      <c r="B66" s="271"/>
      <c r="C66" s="328" t="s">
        <v>183</v>
      </c>
      <c r="D66" s="329"/>
      <c r="E66" s="272">
        <v>1</v>
      </c>
      <c r="F66" s="273"/>
      <c r="G66" s="274"/>
      <c r="H66" s="275"/>
      <c r="I66" s="269"/>
      <c r="J66" s="276"/>
      <c r="K66" s="269"/>
      <c r="M66" s="270" t="s">
        <v>183</v>
      </c>
      <c r="O66" s="259"/>
    </row>
    <row r="67" spans="1:80" x14ac:dyDescent="0.2">
      <c r="A67" s="268"/>
      <c r="B67" s="271"/>
      <c r="C67" s="328" t="s">
        <v>184</v>
      </c>
      <c r="D67" s="329"/>
      <c r="E67" s="272">
        <v>1.4</v>
      </c>
      <c r="F67" s="273"/>
      <c r="G67" s="274"/>
      <c r="H67" s="275"/>
      <c r="I67" s="269"/>
      <c r="J67" s="276"/>
      <c r="K67" s="269"/>
      <c r="M67" s="270" t="s">
        <v>184</v>
      </c>
      <c r="O67" s="259"/>
    </row>
    <row r="68" spans="1:80" x14ac:dyDescent="0.2">
      <c r="A68" s="268"/>
      <c r="B68" s="271"/>
      <c r="C68" s="328" t="s">
        <v>185</v>
      </c>
      <c r="D68" s="329"/>
      <c r="E68" s="272">
        <v>2</v>
      </c>
      <c r="F68" s="273"/>
      <c r="G68" s="274"/>
      <c r="H68" s="275"/>
      <c r="I68" s="269"/>
      <c r="J68" s="276"/>
      <c r="K68" s="269"/>
      <c r="M68" s="270" t="s">
        <v>185</v>
      </c>
      <c r="O68" s="259"/>
    </row>
    <row r="69" spans="1:80" x14ac:dyDescent="0.2">
      <c r="A69" s="277"/>
      <c r="B69" s="278" t="s">
        <v>99</v>
      </c>
      <c r="C69" s="279" t="s">
        <v>177</v>
      </c>
      <c r="D69" s="280"/>
      <c r="E69" s="281"/>
      <c r="F69" s="282"/>
      <c r="G69" s="283">
        <f>SUM(G61:G68)</f>
        <v>0</v>
      </c>
      <c r="H69" s="284"/>
      <c r="I69" s="285">
        <f>SUM(I61:I68)</f>
        <v>2.9560299999999998E-2</v>
      </c>
      <c r="J69" s="284"/>
      <c r="K69" s="285">
        <f>SUM(K61:K68)</f>
        <v>0</v>
      </c>
      <c r="O69" s="259">
        <v>4</v>
      </c>
      <c r="BA69" s="286">
        <f>SUM(BA61:BA68)</f>
        <v>0</v>
      </c>
      <c r="BB69" s="286">
        <f>SUM(BB61:BB68)</f>
        <v>0</v>
      </c>
      <c r="BC69" s="286">
        <f>SUM(BC61:BC68)</f>
        <v>0</v>
      </c>
      <c r="BD69" s="286">
        <f>SUM(BD61:BD68)</f>
        <v>0</v>
      </c>
      <c r="BE69" s="286">
        <f>SUM(BE61:BE68)</f>
        <v>0</v>
      </c>
    </row>
    <row r="70" spans="1:80" x14ac:dyDescent="0.2">
      <c r="A70" s="249" t="s">
        <v>97</v>
      </c>
      <c r="B70" s="250" t="s">
        <v>186</v>
      </c>
      <c r="C70" s="251" t="s">
        <v>187</v>
      </c>
      <c r="D70" s="252"/>
      <c r="E70" s="253"/>
      <c r="F70" s="253"/>
      <c r="G70" s="254"/>
      <c r="H70" s="255"/>
      <c r="I70" s="256"/>
      <c r="J70" s="257"/>
      <c r="K70" s="258"/>
      <c r="O70" s="259">
        <v>1</v>
      </c>
    </row>
    <row r="71" spans="1:80" ht="22.5" x14ac:dyDescent="0.2">
      <c r="A71" s="260">
        <v>14</v>
      </c>
      <c r="B71" s="261" t="s">
        <v>189</v>
      </c>
      <c r="C71" s="262" t="s">
        <v>190</v>
      </c>
      <c r="D71" s="263" t="s">
        <v>191</v>
      </c>
      <c r="E71" s="264">
        <v>50</v>
      </c>
      <c r="F71" s="264">
        <v>0</v>
      </c>
      <c r="G71" s="265">
        <f>E71*F71</f>
        <v>0</v>
      </c>
      <c r="H71" s="266">
        <v>0</v>
      </c>
      <c r="I71" s="267">
        <f>E71*H71</f>
        <v>0</v>
      </c>
      <c r="J71" s="266">
        <v>0</v>
      </c>
      <c r="K71" s="267">
        <f>E71*J71</f>
        <v>0</v>
      </c>
      <c r="O71" s="259">
        <v>2</v>
      </c>
      <c r="AA71" s="232">
        <v>1</v>
      </c>
      <c r="AB71" s="232">
        <v>1</v>
      </c>
      <c r="AC71" s="232">
        <v>1</v>
      </c>
      <c r="AZ71" s="232">
        <v>1</v>
      </c>
      <c r="BA71" s="232">
        <f>IF(AZ71=1,G71,0)</f>
        <v>0</v>
      </c>
      <c r="BB71" s="232">
        <f>IF(AZ71=2,G71,0)</f>
        <v>0</v>
      </c>
      <c r="BC71" s="232">
        <f>IF(AZ71=3,G71,0)</f>
        <v>0</v>
      </c>
      <c r="BD71" s="232">
        <f>IF(AZ71=4,G71,0)</f>
        <v>0</v>
      </c>
      <c r="BE71" s="232">
        <f>IF(AZ71=5,G71,0)</f>
        <v>0</v>
      </c>
      <c r="CA71" s="259">
        <v>1</v>
      </c>
      <c r="CB71" s="259">
        <v>1</v>
      </c>
    </row>
    <row r="72" spans="1:80" x14ac:dyDescent="0.2">
      <c r="A72" s="260">
        <v>15</v>
      </c>
      <c r="B72" s="261" t="s">
        <v>192</v>
      </c>
      <c r="C72" s="262" t="s">
        <v>193</v>
      </c>
      <c r="D72" s="263" t="s">
        <v>113</v>
      </c>
      <c r="E72" s="264">
        <v>25.83</v>
      </c>
      <c r="F72" s="264">
        <v>0</v>
      </c>
      <c r="G72" s="265">
        <f>E72*F72</f>
        <v>0</v>
      </c>
      <c r="H72" s="266">
        <v>4.0000000000000003E-5</v>
      </c>
      <c r="I72" s="267">
        <f>E72*H72</f>
        <v>1.0332E-3</v>
      </c>
      <c r="J72" s="266">
        <v>0</v>
      </c>
      <c r="K72" s="267">
        <f>E72*J72</f>
        <v>0</v>
      </c>
      <c r="O72" s="259">
        <v>2</v>
      </c>
      <c r="AA72" s="232">
        <v>1</v>
      </c>
      <c r="AB72" s="232">
        <v>0</v>
      </c>
      <c r="AC72" s="232">
        <v>0</v>
      </c>
      <c r="AZ72" s="232">
        <v>1</v>
      </c>
      <c r="BA72" s="232">
        <f>IF(AZ72=1,G72,0)</f>
        <v>0</v>
      </c>
      <c r="BB72" s="232">
        <f>IF(AZ72=2,G72,0)</f>
        <v>0</v>
      </c>
      <c r="BC72" s="232">
        <f>IF(AZ72=3,G72,0)</f>
        <v>0</v>
      </c>
      <c r="BD72" s="232">
        <f>IF(AZ72=4,G72,0)</f>
        <v>0</v>
      </c>
      <c r="BE72" s="232">
        <f>IF(AZ72=5,G72,0)</f>
        <v>0</v>
      </c>
      <c r="CA72" s="259">
        <v>1</v>
      </c>
      <c r="CB72" s="259">
        <v>0</v>
      </c>
    </row>
    <row r="73" spans="1:80" x14ac:dyDescent="0.2">
      <c r="A73" s="268"/>
      <c r="B73" s="271"/>
      <c r="C73" s="328" t="s">
        <v>120</v>
      </c>
      <c r="D73" s="329"/>
      <c r="E73" s="272">
        <v>3.93</v>
      </c>
      <c r="F73" s="273"/>
      <c r="G73" s="274"/>
      <c r="H73" s="275"/>
      <c r="I73" s="269"/>
      <c r="J73" s="276"/>
      <c r="K73" s="269"/>
      <c r="M73" s="270" t="s">
        <v>120</v>
      </c>
      <c r="O73" s="259"/>
    </row>
    <row r="74" spans="1:80" x14ac:dyDescent="0.2">
      <c r="A74" s="268"/>
      <c r="B74" s="271"/>
      <c r="C74" s="328" t="s">
        <v>194</v>
      </c>
      <c r="D74" s="329"/>
      <c r="E74" s="272">
        <v>21.9</v>
      </c>
      <c r="F74" s="273"/>
      <c r="G74" s="274"/>
      <c r="H74" s="275"/>
      <c r="I74" s="269"/>
      <c r="J74" s="276"/>
      <c r="K74" s="269"/>
      <c r="M74" s="270" t="s">
        <v>194</v>
      </c>
      <c r="O74" s="259"/>
    </row>
    <row r="75" spans="1:80" x14ac:dyDescent="0.2">
      <c r="A75" s="260">
        <v>16</v>
      </c>
      <c r="B75" s="261" t="s">
        <v>195</v>
      </c>
      <c r="C75" s="262" t="s">
        <v>196</v>
      </c>
      <c r="D75" s="263" t="s">
        <v>197</v>
      </c>
      <c r="E75" s="264">
        <v>2</v>
      </c>
      <c r="F75" s="264">
        <v>0</v>
      </c>
      <c r="G75" s="265">
        <f>E75*F75</f>
        <v>0</v>
      </c>
      <c r="H75" s="266">
        <v>0</v>
      </c>
      <c r="I75" s="267">
        <f>E75*H75</f>
        <v>0</v>
      </c>
      <c r="J75" s="266"/>
      <c r="K75" s="267">
        <f>E75*J75</f>
        <v>0</v>
      </c>
      <c r="O75" s="259">
        <v>2</v>
      </c>
      <c r="AA75" s="232">
        <v>12</v>
      </c>
      <c r="AB75" s="232">
        <v>0</v>
      </c>
      <c r="AC75" s="232">
        <v>101</v>
      </c>
      <c r="AZ75" s="232">
        <v>1</v>
      </c>
      <c r="BA75" s="232">
        <f>IF(AZ75=1,G75,0)</f>
        <v>0</v>
      </c>
      <c r="BB75" s="232">
        <f>IF(AZ75=2,G75,0)</f>
        <v>0</v>
      </c>
      <c r="BC75" s="232">
        <f>IF(AZ75=3,G75,0)</f>
        <v>0</v>
      </c>
      <c r="BD75" s="232">
        <f>IF(AZ75=4,G75,0)</f>
        <v>0</v>
      </c>
      <c r="BE75" s="232">
        <f>IF(AZ75=5,G75,0)</f>
        <v>0</v>
      </c>
      <c r="CA75" s="259">
        <v>12</v>
      </c>
      <c r="CB75" s="259">
        <v>0</v>
      </c>
    </row>
    <row r="76" spans="1:80" x14ac:dyDescent="0.2">
      <c r="A76" s="268"/>
      <c r="B76" s="271"/>
      <c r="C76" s="328" t="s">
        <v>198</v>
      </c>
      <c r="D76" s="329"/>
      <c r="E76" s="272">
        <v>1</v>
      </c>
      <c r="F76" s="273"/>
      <c r="G76" s="274"/>
      <c r="H76" s="275"/>
      <c r="I76" s="269"/>
      <c r="J76" s="276"/>
      <c r="K76" s="269"/>
      <c r="M76" s="298">
        <v>4.2506944444444441</v>
      </c>
      <c r="O76" s="259"/>
    </row>
    <row r="77" spans="1:80" x14ac:dyDescent="0.2">
      <c r="A77" s="268"/>
      <c r="B77" s="271"/>
      <c r="C77" s="328" t="s">
        <v>199</v>
      </c>
      <c r="D77" s="329"/>
      <c r="E77" s="272">
        <v>1</v>
      </c>
      <c r="F77" s="273"/>
      <c r="G77" s="274"/>
      <c r="H77" s="275"/>
      <c r="I77" s="269"/>
      <c r="J77" s="276"/>
      <c r="K77" s="269"/>
      <c r="M77" s="298">
        <v>8.4590277777777789</v>
      </c>
      <c r="O77" s="259"/>
    </row>
    <row r="78" spans="1:80" ht="22.5" x14ac:dyDescent="0.2">
      <c r="A78" s="260">
        <v>17</v>
      </c>
      <c r="B78" s="261" t="s">
        <v>195</v>
      </c>
      <c r="C78" s="262" t="s">
        <v>200</v>
      </c>
      <c r="D78" s="263" t="s">
        <v>197</v>
      </c>
      <c r="E78" s="264">
        <v>4</v>
      </c>
      <c r="F78" s="264">
        <v>0</v>
      </c>
      <c r="G78" s="265">
        <f>E78*F78</f>
        <v>0</v>
      </c>
      <c r="H78" s="266">
        <v>0</v>
      </c>
      <c r="I78" s="267">
        <f>E78*H78</f>
        <v>0</v>
      </c>
      <c r="J78" s="266"/>
      <c r="K78" s="267">
        <f>E78*J78</f>
        <v>0</v>
      </c>
      <c r="O78" s="259">
        <v>2</v>
      </c>
      <c r="AA78" s="232">
        <v>12</v>
      </c>
      <c r="AB78" s="232">
        <v>0</v>
      </c>
      <c r="AC78" s="232">
        <v>102</v>
      </c>
      <c r="AZ78" s="232">
        <v>1</v>
      </c>
      <c r="BA78" s="232">
        <f>IF(AZ78=1,G78,0)</f>
        <v>0</v>
      </c>
      <c r="BB78" s="232">
        <f>IF(AZ78=2,G78,0)</f>
        <v>0</v>
      </c>
      <c r="BC78" s="232">
        <f>IF(AZ78=3,G78,0)</f>
        <v>0</v>
      </c>
      <c r="BD78" s="232">
        <f>IF(AZ78=4,G78,0)</f>
        <v>0</v>
      </c>
      <c r="BE78" s="232">
        <f>IF(AZ78=5,G78,0)</f>
        <v>0</v>
      </c>
      <c r="CA78" s="259">
        <v>12</v>
      </c>
      <c r="CB78" s="259">
        <v>0</v>
      </c>
    </row>
    <row r="79" spans="1:80" x14ac:dyDescent="0.2">
      <c r="A79" s="268"/>
      <c r="B79" s="271"/>
      <c r="C79" s="328" t="s">
        <v>201</v>
      </c>
      <c r="D79" s="329"/>
      <c r="E79" s="272">
        <v>4</v>
      </c>
      <c r="F79" s="273"/>
      <c r="G79" s="274"/>
      <c r="H79" s="275"/>
      <c r="I79" s="269"/>
      <c r="J79" s="276"/>
      <c r="K79" s="269"/>
      <c r="M79" s="270" t="s">
        <v>201</v>
      </c>
      <c r="O79" s="259"/>
    </row>
    <row r="80" spans="1:80" x14ac:dyDescent="0.2">
      <c r="A80" s="260">
        <v>18</v>
      </c>
      <c r="B80" s="261" t="s">
        <v>195</v>
      </c>
      <c r="C80" s="262" t="s">
        <v>202</v>
      </c>
      <c r="D80" s="263" t="s">
        <v>197</v>
      </c>
      <c r="E80" s="264">
        <v>1</v>
      </c>
      <c r="F80" s="264">
        <v>0</v>
      </c>
      <c r="G80" s="265">
        <f>E80*F80</f>
        <v>0</v>
      </c>
      <c r="H80" s="266">
        <v>0</v>
      </c>
      <c r="I80" s="267">
        <f>E80*H80</f>
        <v>0</v>
      </c>
      <c r="J80" s="266"/>
      <c r="K80" s="267">
        <f>E80*J80</f>
        <v>0</v>
      </c>
      <c r="O80" s="259">
        <v>2</v>
      </c>
      <c r="AA80" s="232">
        <v>12</v>
      </c>
      <c r="AB80" s="232">
        <v>0</v>
      </c>
      <c r="AC80" s="232">
        <v>100</v>
      </c>
      <c r="AZ80" s="232">
        <v>1</v>
      </c>
      <c r="BA80" s="232">
        <f>IF(AZ80=1,G80,0)</f>
        <v>0</v>
      </c>
      <c r="BB80" s="232">
        <f>IF(AZ80=2,G80,0)</f>
        <v>0</v>
      </c>
      <c r="BC80" s="232">
        <f>IF(AZ80=3,G80,0)</f>
        <v>0</v>
      </c>
      <c r="BD80" s="232">
        <f>IF(AZ80=4,G80,0)</f>
        <v>0</v>
      </c>
      <c r="BE80" s="232">
        <f>IF(AZ80=5,G80,0)</f>
        <v>0</v>
      </c>
      <c r="CA80" s="259">
        <v>12</v>
      </c>
      <c r="CB80" s="259">
        <v>0</v>
      </c>
    </row>
    <row r="81" spans="1:80" x14ac:dyDescent="0.2">
      <c r="A81" s="268"/>
      <c r="B81" s="271"/>
      <c r="C81" s="328" t="s">
        <v>198</v>
      </c>
      <c r="D81" s="329"/>
      <c r="E81" s="272">
        <v>1</v>
      </c>
      <c r="F81" s="273"/>
      <c r="G81" s="274"/>
      <c r="H81" s="275"/>
      <c r="I81" s="269"/>
      <c r="J81" s="276"/>
      <c r="K81" s="269"/>
      <c r="M81" s="298">
        <v>4.2506944444444441</v>
      </c>
      <c r="O81" s="259"/>
    </row>
    <row r="82" spans="1:80" ht="22.5" x14ac:dyDescent="0.2">
      <c r="A82" s="260">
        <v>19</v>
      </c>
      <c r="B82" s="261" t="s">
        <v>195</v>
      </c>
      <c r="C82" s="262" t="s">
        <v>203</v>
      </c>
      <c r="D82" s="263" t="s">
        <v>12</v>
      </c>
      <c r="E82" s="264">
        <v>5</v>
      </c>
      <c r="F82" s="264">
        <v>0</v>
      </c>
      <c r="G82" s="265">
        <f>E82*F82</f>
        <v>0</v>
      </c>
      <c r="H82" s="266">
        <v>0</v>
      </c>
      <c r="I82" s="267">
        <f>E82*H82</f>
        <v>0</v>
      </c>
      <c r="J82" s="266"/>
      <c r="K82" s="267">
        <f>E82*J82</f>
        <v>0</v>
      </c>
      <c r="O82" s="259">
        <v>2</v>
      </c>
      <c r="AA82" s="232">
        <v>12</v>
      </c>
      <c r="AB82" s="232">
        <v>0</v>
      </c>
      <c r="AC82" s="232">
        <v>98</v>
      </c>
      <c r="AZ82" s="232">
        <v>1</v>
      </c>
      <c r="BA82" s="232">
        <f>IF(AZ82=1,G82,0)</f>
        <v>0</v>
      </c>
      <c r="BB82" s="232">
        <f>IF(AZ82=2,G82,0)</f>
        <v>0</v>
      </c>
      <c r="BC82" s="232">
        <f>IF(AZ82=3,G82,0)</f>
        <v>0</v>
      </c>
      <c r="BD82" s="232">
        <f>IF(AZ82=4,G82,0)</f>
        <v>0</v>
      </c>
      <c r="BE82" s="232">
        <f>IF(AZ82=5,G82,0)</f>
        <v>0</v>
      </c>
      <c r="CA82" s="259">
        <v>12</v>
      </c>
      <c r="CB82" s="259">
        <v>0</v>
      </c>
    </row>
    <row r="83" spans="1:80" x14ac:dyDescent="0.2">
      <c r="A83" s="260">
        <v>20</v>
      </c>
      <c r="B83" s="261" t="s">
        <v>195</v>
      </c>
      <c r="C83" s="262" t="s">
        <v>204</v>
      </c>
      <c r="D83" s="263" t="s">
        <v>197</v>
      </c>
      <c r="E83" s="264">
        <v>4</v>
      </c>
      <c r="F83" s="264">
        <v>0</v>
      </c>
      <c r="G83" s="265">
        <f>E83*F83</f>
        <v>0</v>
      </c>
      <c r="H83" s="266">
        <v>0</v>
      </c>
      <c r="I83" s="267">
        <f>E83*H83</f>
        <v>0</v>
      </c>
      <c r="J83" s="266"/>
      <c r="K83" s="267">
        <f>E83*J83</f>
        <v>0</v>
      </c>
      <c r="O83" s="259">
        <v>2</v>
      </c>
      <c r="AA83" s="232">
        <v>12</v>
      </c>
      <c r="AB83" s="232">
        <v>0</v>
      </c>
      <c r="AC83" s="232">
        <v>1</v>
      </c>
      <c r="AZ83" s="232">
        <v>1</v>
      </c>
      <c r="BA83" s="232">
        <f>IF(AZ83=1,G83,0)</f>
        <v>0</v>
      </c>
      <c r="BB83" s="232">
        <f>IF(AZ83=2,G83,0)</f>
        <v>0</v>
      </c>
      <c r="BC83" s="232">
        <f>IF(AZ83=3,G83,0)</f>
        <v>0</v>
      </c>
      <c r="BD83" s="232">
        <f>IF(AZ83=4,G83,0)</f>
        <v>0</v>
      </c>
      <c r="BE83" s="232">
        <f>IF(AZ83=5,G83,0)</f>
        <v>0</v>
      </c>
      <c r="CA83" s="259">
        <v>12</v>
      </c>
      <c r="CB83" s="259">
        <v>0</v>
      </c>
    </row>
    <row r="84" spans="1:80" x14ac:dyDescent="0.2">
      <c r="A84" s="268"/>
      <c r="B84" s="271"/>
      <c r="C84" s="328" t="s">
        <v>205</v>
      </c>
      <c r="D84" s="329"/>
      <c r="E84" s="272">
        <v>1</v>
      </c>
      <c r="F84" s="273"/>
      <c r="G84" s="274"/>
      <c r="H84" s="275"/>
      <c r="I84" s="269"/>
      <c r="J84" s="276"/>
      <c r="K84" s="269"/>
      <c r="M84" s="298">
        <v>4.209027777777778</v>
      </c>
      <c r="O84" s="259"/>
    </row>
    <row r="85" spans="1:80" x14ac:dyDescent="0.2">
      <c r="A85" s="268"/>
      <c r="B85" s="271"/>
      <c r="C85" s="328" t="s">
        <v>206</v>
      </c>
      <c r="D85" s="329"/>
      <c r="E85" s="272">
        <v>2</v>
      </c>
      <c r="F85" s="273"/>
      <c r="G85" s="274"/>
      <c r="H85" s="275"/>
      <c r="I85" s="269"/>
      <c r="J85" s="276"/>
      <c r="K85" s="269"/>
      <c r="M85" s="298">
        <v>8.3763888888888882</v>
      </c>
      <c r="O85" s="259"/>
    </row>
    <row r="86" spans="1:80" x14ac:dyDescent="0.2">
      <c r="A86" s="268"/>
      <c r="B86" s="271"/>
      <c r="C86" s="328" t="s">
        <v>207</v>
      </c>
      <c r="D86" s="329"/>
      <c r="E86" s="272">
        <v>1</v>
      </c>
      <c r="F86" s="273"/>
      <c r="G86" s="274"/>
      <c r="H86" s="275"/>
      <c r="I86" s="269"/>
      <c r="J86" s="276"/>
      <c r="K86" s="269"/>
      <c r="M86" s="298">
        <v>8.4173611111111111</v>
      </c>
      <c r="O86" s="259"/>
    </row>
    <row r="87" spans="1:80" ht="22.5" x14ac:dyDescent="0.2">
      <c r="A87" s="260">
        <v>21</v>
      </c>
      <c r="B87" s="261" t="s">
        <v>195</v>
      </c>
      <c r="C87" s="262" t="s">
        <v>208</v>
      </c>
      <c r="D87" s="263" t="s">
        <v>197</v>
      </c>
      <c r="E87" s="264">
        <v>2</v>
      </c>
      <c r="F87" s="264">
        <v>0</v>
      </c>
      <c r="G87" s="265">
        <f>E87*F87</f>
        <v>0</v>
      </c>
      <c r="H87" s="266">
        <v>0</v>
      </c>
      <c r="I87" s="267">
        <f>E87*H87</f>
        <v>0</v>
      </c>
      <c r="J87" s="266"/>
      <c r="K87" s="267">
        <f>E87*J87</f>
        <v>0</v>
      </c>
      <c r="O87" s="259">
        <v>2</v>
      </c>
      <c r="AA87" s="232">
        <v>12</v>
      </c>
      <c r="AB87" s="232">
        <v>0</v>
      </c>
      <c r="AC87" s="232">
        <v>9</v>
      </c>
      <c r="AZ87" s="232">
        <v>1</v>
      </c>
      <c r="BA87" s="232">
        <f>IF(AZ87=1,G87,0)</f>
        <v>0</v>
      </c>
      <c r="BB87" s="232">
        <f>IF(AZ87=2,G87,0)</f>
        <v>0</v>
      </c>
      <c r="BC87" s="232">
        <f>IF(AZ87=3,G87,0)</f>
        <v>0</v>
      </c>
      <c r="BD87" s="232">
        <f>IF(AZ87=4,G87,0)</f>
        <v>0</v>
      </c>
      <c r="BE87" s="232">
        <f>IF(AZ87=5,G87,0)</f>
        <v>0</v>
      </c>
      <c r="CA87" s="259">
        <v>12</v>
      </c>
      <c r="CB87" s="259">
        <v>0</v>
      </c>
    </row>
    <row r="88" spans="1:80" x14ac:dyDescent="0.2">
      <c r="A88" s="260">
        <v>22</v>
      </c>
      <c r="B88" s="261" t="s">
        <v>195</v>
      </c>
      <c r="C88" s="262" t="s">
        <v>209</v>
      </c>
      <c r="D88" s="263" t="s">
        <v>197</v>
      </c>
      <c r="E88" s="264">
        <v>3</v>
      </c>
      <c r="F88" s="264">
        <v>0</v>
      </c>
      <c r="G88" s="265">
        <f>E88*F88</f>
        <v>0</v>
      </c>
      <c r="H88" s="266">
        <v>0</v>
      </c>
      <c r="I88" s="267">
        <f>E88*H88</f>
        <v>0</v>
      </c>
      <c r="J88" s="266"/>
      <c r="K88" s="267">
        <f>E88*J88</f>
        <v>0</v>
      </c>
      <c r="O88" s="259">
        <v>2</v>
      </c>
      <c r="AA88" s="232">
        <v>12</v>
      </c>
      <c r="AB88" s="232">
        <v>0</v>
      </c>
      <c r="AC88" s="232">
        <v>5</v>
      </c>
      <c r="AZ88" s="232">
        <v>1</v>
      </c>
      <c r="BA88" s="232">
        <f>IF(AZ88=1,G88,0)</f>
        <v>0</v>
      </c>
      <c r="BB88" s="232">
        <f>IF(AZ88=2,G88,0)</f>
        <v>0</v>
      </c>
      <c r="BC88" s="232">
        <f>IF(AZ88=3,G88,0)</f>
        <v>0</v>
      </c>
      <c r="BD88" s="232">
        <f>IF(AZ88=4,G88,0)</f>
        <v>0</v>
      </c>
      <c r="BE88" s="232">
        <f>IF(AZ88=5,G88,0)</f>
        <v>0</v>
      </c>
      <c r="CA88" s="259">
        <v>12</v>
      </c>
      <c r="CB88" s="259">
        <v>0</v>
      </c>
    </row>
    <row r="89" spans="1:80" x14ac:dyDescent="0.2">
      <c r="A89" s="268"/>
      <c r="B89" s="271"/>
      <c r="C89" s="328" t="s">
        <v>205</v>
      </c>
      <c r="D89" s="329"/>
      <c r="E89" s="272">
        <v>1</v>
      </c>
      <c r="F89" s="273"/>
      <c r="G89" s="274"/>
      <c r="H89" s="275"/>
      <c r="I89" s="269"/>
      <c r="J89" s="276"/>
      <c r="K89" s="269"/>
      <c r="M89" s="298">
        <v>4.209027777777778</v>
      </c>
      <c r="O89" s="259"/>
    </row>
    <row r="90" spans="1:80" x14ac:dyDescent="0.2">
      <c r="A90" s="268"/>
      <c r="B90" s="271"/>
      <c r="C90" s="328" t="s">
        <v>206</v>
      </c>
      <c r="D90" s="329"/>
      <c r="E90" s="272">
        <v>2</v>
      </c>
      <c r="F90" s="273"/>
      <c r="G90" s="274"/>
      <c r="H90" s="275"/>
      <c r="I90" s="269"/>
      <c r="J90" s="276"/>
      <c r="K90" s="269"/>
      <c r="M90" s="298">
        <v>8.3763888888888882</v>
      </c>
      <c r="O90" s="259"/>
    </row>
    <row r="91" spans="1:80" x14ac:dyDescent="0.2">
      <c r="A91" s="260">
        <v>23</v>
      </c>
      <c r="B91" s="261" t="s">
        <v>195</v>
      </c>
      <c r="C91" s="262" t="s">
        <v>210</v>
      </c>
      <c r="D91" s="263" t="s">
        <v>197</v>
      </c>
      <c r="E91" s="264">
        <v>6</v>
      </c>
      <c r="F91" s="264">
        <v>0</v>
      </c>
      <c r="G91" s="265">
        <f>E91*F91</f>
        <v>0</v>
      </c>
      <c r="H91" s="266">
        <v>0</v>
      </c>
      <c r="I91" s="267">
        <f>E91*H91</f>
        <v>0</v>
      </c>
      <c r="J91" s="266"/>
      <c r="K91" s="267">
        <f>E91*J91</f>
        <v>0</v>
      </c>
      <c r="O91" s="259">
        <v>2</v>
      </c>
      <c r="AA91" s="232">
        <v>12</v>
      </c>
      <c r="AB91" s="232">
        <v>0</v>
      </c>
      <c r="AC91" s="232">
        <v>6</v>
      </c>
      <c r="AZ91" s="232">
        <v>1</v>
      </c>
      <c r="BA91" s="232">
        <f>IF(AZ91=1,G91,0)</f>
        <v>0</v>
      </c>
      <c r="BB91" s="232">
        <f>IF(AZ91=2,G91,0)</f>
        <v>0</v>
      </c>
      <c r="BC91" s="232">
        <f>IF(AZ91=3,G91,0)</f>
        <v>0</v>
      </c>
      <c r="BD91" s="232">
        <f>IF(AZ91=4,G91,0)</f>
        <v>0</v>
      </c>
      <c r="BE91" s="232">
        <f>IF(AZ91=5,G91,0)</f>
        <v>0</v>
      </c>
      <c r="CA91" s="259">
        <v>12</v>
      </c>
      <c r="CB91" s="259">
        <v>0</v>
      </c>
    </row>
    <row r="92" spans="1:80" ht="22.5" x14ac:dyDescent="0.2">
      <c r="A92" s="260">
        <v>24</v>
      </c>
      <c r="B92" s="261" t="s">
        <v>195</v>
      </c>
      <c r="C92" s="262" t="s">
        <v>211</v>
      </c>
      <c r="D92" s="263" t="s">
        <v>197</v>
      </c>
      <c r="E92" s="264">
        <v>5</v>
      </c>
      <c r="F92" s="264">
        <v>0</v>
      </c>
      <c r="G92" s="265">
        <f>E92*F92</f>
        <v>0</v>
      </c>
      <c r="H92" s="266">
        <v>0</v>
      </c>
      <c r="I92" s="267">
        <f>E92*H92</f>
        <v>0</v>
      </c>
      <c r="J92" s="266"/>
      <c r="K92" s="267">
        <f>E92*J92</f>
        <v>0</v>
      </c>
      <c r="O92" s="259">
        <v>2</v>
      </c>
      <c r="AA92" s="232">
        <v>12</v>
      </c>
      <c r="AB92" s="232">
        <v>0</v>
      </c>
      <c r="AC92" s="232">
        <v>4</v>
      </c>
      <c r="AZ92" s="232">
        <v>1</v>
      </c>
      <c r="BA92" s="232">
        <f>IF(AZ92=1,G92,0)</f>
        <v>0</v>
      </c>
      <c r="BB92" s="232">
        <f>IF(AZ92=2,G92,0)</f>
        <v>0</v>
      </c>
      <c r="BC92" s="232">
        <f>IF(AZ92=3,G92,0)</f>
        <v>0</v>
      </c>
      <c r="BD92" s="232">
        <f>IF(AZ92=4,G92,0)</f>
        <v>0</v>
      </c>
      <c r="BE92" s="232">
        <f>IF(AZ92=5,G92,0)</f>
        <v>0</v>
      </c>
      <c r="CA92" s="259">
        <v>12</v>
      </c>
      <c r="CB92" s="259">
        <v>0</v>
      </c>
    </row>
    <row r="93" spans="1:80" x14ac:dyDescent="0.2">
      <c r="A93" s="268"/>
      <c r="B93" s="271"/>
      <c r="C93" s="328" t="s">
        <v>212</v>
      </c>
      <c r="D93" s="329"/>
      <c r="E93" s="272">
        <v>2</v>
      </c>
      <c r="F93" s="273"/>
      <c r="G93" s="274"/>
      <c r="H93" s="275"/>
      <c r="I93" s="269"/>
      <c r="J93" s="276"/>
      <c r="K93" s="269"/>
      <c r="M93" s="298">
        <v>4.2513888888888891</v>
      </c>
      <c r="O93" s="259"/>
    </row>
    <row r="94" spans="1:80" x14ac:dyDescent="0.2">
      <c r="A94" s="268"/>
      <c r="B94" s="271"/>
      <c r="C94" s="328" t="s">
        <v>213</v>
      </c>
      <c r="D94" s="329"/>
      <c r="E94" s="272">
        <v>1</v>
      </c>
      <c r="F94" s="273"/>
      <c r="G94" s="274"/>
      <c r="H94" s="275"/>
      <c r="I94" s="269"/>
      <c r="J94" s="276"/>
      <c r="K94" s="269"/>
      <c r="M94" s="270" t="s">
        <v>213</v>
      </c>
      <c r="O94" s="259"/>
    </row>
    <row r="95" spans="1:80" x14ac:dyDescent="0.2">
      <c r="A95" s="268"/>
      <c r="B95" s="271"/>
      <c r="C95" s="328" t="s">
        <v>214</v>
      </c>
      <c r="D95" s="329"/>
      <c r="E95" s="272">
        <v>2</v>
      </c>
      <c r="F95" s="273"/>
      <c r="G95" s="274"/>
      <c r="H95" s="275"/>
      <c r="I95" s="269"/>
      <c r="J95" s="276"/>
      <c r="K95" s="269"/>
      <c r="M95" s="298">
        <v>8.4597222222222221</v>
      </c>
      <c r="O95" s="259"/>
    </row>
    <row r="96" spans="1:80" ht="22.5" x14ac:dyDescent="0.2">
      <c r="A96" s="260">
        <v>25</v>
      </c>
      <c r="B96" s="261" t="s">
        <v>195</v>
      </c>
      <c r="C96" s="262" t="s">
        <v>215</v>
      </c>
      <c r="D96" s="263" t="s">
        <v>113</v>
      </c>
      <c r="E96" s="264">
        <v>2</v>
      </c>
      <c r="F96" s="264">
        <v>0</v>
      </c>
      <c r="G96" s="265">
        <f>E96*F96</f>
        <v>0</v>
      </c>
      <c r="H96" s="266">
        <v>0</v>
      </c>
      <c r="I96" s="267">
        <f>E96*H96</f>
        <v>0</v>
      </c>
      <c r="J96" s="266"/>
      <c r="K96" s="267">
        <f>E96*J96</f>
        <v>0</v>
      </c>
      <c r="O96" s="259">
        <v>2</v>
      </c>
      <c r="AA96" s="232">
        <v>12</v>
      </c>
      <c r="AB96" s="232">
        <v>0</v>
      </c>
      <c r="AC96" s="232">
        <v>2</v>
      </c>
      <c r="AZ96" s="232">
        <v>1</v>
      </c>
      <c r="BA96" s="232">
        <f>IF(AZ96=1,G96,0)</f>
        <v>0</v>
      </c>
      <c r="BB96" s="232">
        <f>IF(AZ96=2,G96,0)</f>
        <v>0</v>
      </c>
      <c r="BC96" s="232">
        <f>IF(AZ96=3,G96,0)</f>
        <v>0</v>
      </c>
      <c r="BD96" s="232">
        <f>IF(AZ96=4,G96,0)</f>
        <v>0</v>
      </c>
      <c r="BE96" s="232">
        <f>IF(AZ96=5,G96,0)</f>
        <v>0</v>
      </c>
      <c r="CA96" s="259">
        <v>12</v>
      </c>
      <c r="CB96" s="259">
        <v>0</v>
      </c>
    </row>
    <row r="97" spans="1:80" x14ac:dyDescent="0.2">
      <c r="A97" s="268"/>
      <c r="B97" s="271"/>
      <c r="C97" s="328" t="s">
        <v>216</v>
      </c>
      <c r="D97" s="329"/>
      <c r="E97" s="272">
        <v>2</v>
      </c>
      <c r="F97" s="273"/>
      <c r="G97" s="274"/>
      <c r="H97" s="275"/>
      <c r="I97" s="269"/>
      <c r="J97" s="276"/>
      <c r="K97" s="269"/>
      <c r="M97" s="270" t="s">
        <v>216</v>
      </c>
      <c r="O97" s="259"/>
    </row>
    <row r="98" spans="1:80" x14ac:dyDescent="0.2">
      <c r="A98" s="260">
        <v>26</v>
      </c>
      <c r="B98" s="261" t="s">
        <v>195</v>
      </c>
      <c r="C98" s="262" t="s">
        <v>217</v>
      </c>
      <c r="D98" s="263" t="s">
        <v>197</v>
      </c>
      <c r="E98" s="264">
        <v>12</v>
      </c>
      <c r="F98" s="264">
        <v>0</v>
      </c>
      <c r="G98" s="265">
        <f>E98*F98</f>
        <v>0</v>
      </c>
      <c r="H98" s="266">
        <v>0</v>
      </c>
      <c r="I98" s="267">
        <f>E98*H98</f>
        <v>0</v>
      </c>
      <c r="J98" s="266"/>
      <c r="K98" s="267">
        <f>E98*J98</f>
        <v>0</v>
      </c>
      <c r="O98" s="259">
        <v>2</v>
      </c>
      <c r="AA98" s="232">
        <v>12</v>
      </c>
      <c r="AB98" s="232">
        <v>0</v>
      </c>
      <c r="AC98" s="232">
        <v>3</v>
      </c>
      <c r="AZ98" s="232">
        <v>1</v>
      </c>
      <c r="BA98" s="232">
        <f>IF(AZ98=1,G98,0)</f>
        <v>0</v>
      </c>
      <c r="BB98" s="232">
        <f>IF(AZ98=2,G98,0)</f>
        <v>0</v>
      </c>
      <c r="BC98" s="232">
        <f>IF(AZ98=3,G98,0)</f>
        <v>0</v>
      </c>
      <c r="BD98" s="232">
        <f>IF(AZ98=4,G98,0)</f>
        <v>0</v>
      </c>
      <c r="BE98" s="232">
        <f>IF(AZ98=5,G98,0)</f>
        <v>0</v>
      </c>
      <c r="CA98" s="259">
        <v>12</v>
      </c>
      <c r="CB98" s="259">
        <v>0</v>
      </c>
    </row>
    <row r="99" spans="1:80" x14ac:dyDescent="0.2">
      <c r="A99" s="277"/>
      <c r="B99" s="278" t="s">
        <v>99</v>
      </c>
      <c r="C99" s="279" t="s">
        <v>188</v>
      </c>
      <c r="D99" s="280"/>
      <c r="E99" s="281"/>
      <c r="F99" s="282"/>
      <c r="G99" s="283">
        <f>SUM(G70:G98)</f>
        <v>0</v>
      </c>
      <c r="H99" s="284"/>
      <c r="I99" s="285">
        <f>SUM(I70:I98)</f>
        <v>1.0332E-3</v>
      </c>
      <c r="J99" s="284"/>
      <c r="K99" s="285">
        <f>SUM(K70:K98)</f>
        <v>0</v>
      </c>
      <c r="O99" s="259">
        <v>4</v>
      </c>
      <c r="BA99" s="286">
        <f>SUM(BA70:BA98)</f>
        <v>0</v>
      </c>
      <c r="BB99" s="286">
        <f>SUM(BB70:BB98)</f>
        <v>0</v>
      </c>
      <c r="BC99" s="286">
        <f>SUM(BC70:BC98)</f>
        <v>0</v>
      </c>
      <c r="BD99" s="286">
        <f>SUM(BD70:BD98)</f>
        <v>0</v>
      </c>
      <c r="BE99" s="286">
        <f>SUM(BE70:BE98)</f>
        <v>0</v>
      </c>
    </row>
    <row r="100" spans="1:80" x14ac:dyDescent="0.2">
      <c r="A100" s="249" t="s">
        <v>97</v>
      </c>
      <c r="B100" s="250" t="s">
        <v>218</v>
      </c>
      <c r="C100" s="251" t="s">
        <v>219</v>
      </c>
      <c r="D100" s="252"/>
      <c r="E100" s="253"/>
      <c r="F100" s="253"/>
      <c r="G100" s="254"/>
      <c r="H100" s="255"/>
      <c r="I100" s="256"/>
      <c r="J100" s="257"/>
      <c r="K100" s="258"/>
      <c r="O100" s="259">
        <v>1</v>
      </c>
    </row>
    <row r="101" spans="1:80" x14ac:dyDescent="0.2">
      <c r="A101" s="260">
        <v>27</v>
      </c>
      <c r="B101" s="261" t="s">
        <v>221</v>
      </c>
      <c r="C101" s="262" t="s">
        <v>222</v>
      </c>
      <c r="D101" s="263" t="s">
        <v>113</v>
      </c>
      <c r="E101" s="264">
        <v>1.34</v>
      </c>
      <c r="F101" s="264">
        <v>0</v>
      </c>
      <c r="G101" s="265">
        <f>E101*F101</f>
        <v>0</v>
      </c>
      <c r="H101" s="266">
        <v>6.7000000000000002E-4</v>
      </c>
      <c r="I101" s="267">
        <f>E101*H101</f>
        <v>8.9780000000000003E-4</v>
      </c>
      <c r="J101" s="266">
        <v>-0.13100000000000001</v>
      </c>
      <c r="K101" s="267">
        <f>E101*J101</f>
        <v>-0.17554000000000003</v>
      </c>
      <c r="O101" s="259">
        <v>2</v>
      </c>
      <c r="AA101" s="232">
        <v>1</v>
      </c>
      <c r="AB101" s="232">
        <v>1</v>
      </c>
      <c r="AC101" s="232">
        <v>1</v>
      </c>
      <c r="AZ101" s="232">
        <v>1</v>
      </c>
      <c r="BA101" s="232">
        <f>IF(AZ101=1,G101,0)</f>
        <v>0</v>
      </c>
      <c r="BB101" s="232">
        <f>IF(AZ101=2,G101,0)</f>
        <v>0</v>
      </c>
      <c r="BC101" s="232">
        <f>IF(AZ101=3,G101,0)</f>
        <v>0</v>
      </c>
      <c r="BD101" s="232">
        <f>IF(AZ101=4,G101,0)</f>
        <v>0</v>
      </c>
      <c r="BE101" s="232">
        <f>IF(AZ101=5,G101,0)</f>
        <v>0</v>
      </c>
      <c r="CA101" s="259">
        <v>1</v>
      </c>
      <c r="CB101" s="259">
        <v>1</v>
      </c>
    </row>
    <row r="102" spans="1:80" x14ac:dyDescent="0.2">
      <c r="A102" s="268"/>
      <c r="B102" s="271"/>
      <c r="C102" s="328" t="s">
        <v>223</v>
      </c>
      <c r="D102" s="329"/>
      <c r="E102" s="272">
        <v>1.34</v>
      </c>
      <c r="F102" s="273"/>
      <c r="G102" s="274"/>
      <c r="H102" s="275"/>
      <c r="I102" s="269"/>
      <c r="J102" s="276"/>
      <c r="K102" s="269"/>
      <c r="M102" s="270" t="s">
        <v>223</v>
      </c>
      <c r="O102" s="259"/>
    </row>
    <row r="103" spans="1:80" x14ac:dyDescent="0.2">
      <c r="A103" s="260">
        <v>28</v>
      </c>
      <c r="B103" s="261" t="s">
        <v>224</v>
      </c>
      <c r="C103" s="262" t="s">
        <v>225</v>
      </c>
      <c r="D103" s="263" t="s">
        <v>113</v>
      </c>
      <c r="E103" s="264">
        <v>1.84</v>
      </c>
      <c r="F103" s="264">
        <v>0</v>
      </c>
      <c r="G103" s="265">
        <f>E103*F103</f>
        <v>0</v>
      </c>
      <c r="H103" s="266">
        <v>6.7000000000000002E-4</v>
      </c>
      <c r="I103" s="267">
        <f>E103*H103</f>
        <v>1.2328E-3</v>
      </c>
      <c r="J103" s="266">
        <v>-0.26100000000000001</v>
      </c>
      <c r="K103" s="267">
        <f>E103*J103</f>
        <v>-0.48024000000000006</v>
      </c>
      <c r="O103" s="259">
        <v>2</v>
      </c>
      <c r="AA103" s="232">
        <v>1</v>
      </c>
      <c r="AB103" s="232">
        <v>1</v>
      </c>
      <c r="AC103" s="232">
        <v>1</v>
      </c>
      <c r="AZ103" s="232">
        <v>1</v>
      </c>
      <c r="BA103" s="232">
        <f>IF(AZ103=1,G103,0)</f>
        <v>0</v>
      </c>
      <c r="BB103" s="232">
        <f>IF(AZ103=2,G103,0)</f>
        <v>0</v>
      </c>
      <c r="BC103" s="232">
        <f>IF(AZ103=3,G103,0)</f>
        <v>0</v>
      </c>
      <c r="BD103" s="232">
        <f>IF(AZ103=4,G103,0)</f>
        <v>0</v>
      </c>
      <c r="BE103" s="232">
        <f>IF(AZ103=5,G103,0)</f>
        <v>0</v>
      </c>
      <c r="CA103" s="259">
        <v>1</v>
      </c>
      <c r="CB103" s="259">
        <v>1</v>
      </c>
    </row>
    <row r="104" spans="1:80" x14ac:dyDescent="0.2">
      <c r="A104" s="268"/>
      <c r="B104" s="271"/>
      <c r="C104" s="328" t="s">
        <v>226</v>
      </c>
      <c r="D104" s="329"/>
      <c r="E104" s="272">
        <v>1.84</v>
      </c>
      <c r="F104" s="273"/>
      <c r="G104" s="274"/>
      <c r="H104" s="275"/>
      <c r="I104" s="269"/>
      <c r="J104" s="276"/>
      <c r="K104" s="269"/>
      <c r="M104" s="270" t="s">
        <v>226</v>
      </c>
      <c r="O104" s="259"/>
    </row>
    <row r="105" spans="1:80" ht="22.5" x14ac:dyDescent="0.2">
      <c r="A105" s="260">
        <v>29</v>
      </c>
      <c r="B105" s="261" t="s">
        <v>227</v>
      </c>
      <c r="C105" s="262" t="s">
        <v>228</v>
      </c>
      <c r="D105" s="263" t="s">
        <v>173</v>
      </c>
      <c r="E105" s="264">
        <v>0.26700000000000002</v>
      </c>
      <c r="F105" s="264">
        <v>0</v>
      </c>
      <c r="G105" s="265">
        <f>E105*F105</f>
        <v>0</v>
      </c>
      <c r="H105" s="266">
        <v>0</v>
      </c>
      <c r="I105" s="267">
        <f>E105*H105</f>
        <v>0</v>
      </c>
      <c r="J105" s="266">
        <v>-2.2000000000000002</v>
      </c>
      <c r="K105" s="267">
        <f>E105*J105</f>
        <v>-0.58740000000000003</v>
      </c>
      <c r="O105" s="259">
        <v>2</v>
      </c>
      <c r="AA105" s="232">
        <v>1</v>
      </c>
      <c r="AB105" s="232">
        <v>1</v>
      </c>
      <c r="AC105" s="232">
        <v>1</v>
      </c>
      <c r="AZ105" s="232">
        <v>1</v>
      </c>
      <c r="BA105" s="232">
        <f>IF(AZ105=1,G105,0)</f>
        <v>0</v>
      </c>
      <c r="BB105" s="232">
        <f>IF(AZ105=2,G105,0)</f>
        <v>0</v>
      </c>
      <c r="BC105" s="232">
        <f>IF(AZ105=3,G105,0)</f>
        <v>0</v>
      </c>
      <c r="BD105" s="232">
        <f>IF(AZ105=4,G105,0)</f>
        <v>0</v>
      </c>
      <c r="BE105" s="232">
        <f>IF(AZ105=5,G105,0)</f>
        <v>0</v>
      </c>
      <c r="CA105" s="259">
        <v>1</v>
      </c>
      <c r="CB105" s="259">
        <v>1</v>
      </c>
    </row>
    <row r="106" spans="1:80" x14ac:dyDescent="0.2">
      <c r="A106" s="268"/>
      <c r="B106" s="271"/>
      <c r="C106" s="328" t="s">
        <v>174</v>
      </c>
      <c r="D106" s="329"/>
      <c r="E106" s="272">
        <v>7.4999999999999997E-2</v>
      </c>
      <c r="F106" s="273"/>
      <c r="G106" s="274"/>
      <c r="H106" s="275"/>
      <c r="I106" s="269"/>
      <c r="J106" s="276"/>
      <c r="K106" s="269"/>
      <c r="M106" s="270" t="s">
        <v>174</v>
      </c>
      <c r="O106" s="259"/>
    </row>
    <row r="107" spans="1:80" x14ac:dyDescent="0.2">
      <c r="A107" s="268"/>
      <c r="B107" s="271"/>
      <c r="C107" s="328" t="s">
        <v>229</v>
      </c>
      <c r="D107" s="329"/>
      <c r="E107" s="272">
        <v>0.192</v>
      </c>
      <c r="F107" s="273"/>
      <c r="G107" s="274"/>
      <c r="H107" s="275"/>
      <c r="I107" s="269"/>
      <c r="J107" s="276"/>
      <c r="K107" s="269"/>
      <c r="M107" s="270" t="s">
        <v>229</v>
      </c>
      <c r="O107" s="259"/>
    </row>
    <row r="108" spans="1:80" x14ac:dyDescent="0.2">
      <c r="A108" s="260">
        <v>30</v>
      </c>
      <c r="B108" s="261" t="s">
        <v>230</v>
      </c>
      <c r="C108" s="262" t="s">
        <v>231</v>
      </c>
      <c r="D108" s="263" t="s">
        <v>113</v>
      </c>
      <c r="E108" s="264">
        <v>25.83</v>
      </c>
      <c r="F108" s="264">
        <v>0</v>
      </c>
      <c r="G108" s="265">
        <f>E108*F108</f>
        <v>0</v>
      </c>
      <c r="H108" s="266">
        <v>0</v>
      </c>
      <c r="I108" s="267">
        <f>E108*H108</f>
        <v>0</v>
      </c>
      <c r="J108" s="266">
        <v>-1.75E-3</v>
      </c>
      <c r="K108" s="267">
        <f>E108*J108</f>
        <v>-4.52025E-2</v>
      </c>
      <c r="O108" s="259">
        <v>2</v>
      </c>
      <c r="AA108" s="232">
        <v>1</v>
      </c>
      <c r="AB108" s="232">
        <v>1</v>
      </c>
      <c r="AC108" s="232">
        <v>1</v>
      </c>
      <c r="AZ108" s="232">
        <v>1</v>
      </c>
      <c r="BA108" s="232">
        <f>IF(AZ108=1,G108,0)</f>
        <v>0</v>
      </c>
      <c r="BB108" s="232">
        <f>IF(AZ108=2,G108,0)</f>
        <v>0</v>
      </c>
      <c r="BC108" s="232">
        <f>IF(AZ108=3,G108,0)</f>
        <v>0</v>
      </c>
      <c r="BD108" s="232">
        <f>IF(AZ108=4,G108,0)</f>
        <v>0</v>
      </c>
      <c r="BE108" s="232">
        <f>IF(AZ108=5,G108,0)</f>
        <v>0</v>
      </c>
      <c r="CA108" s="259">
        <v>1</v>
      </c>
      <c r="CB108" s="259">
        <v>1</v>
      </c>
    </row>
    <row r="109" spans="1:80" x14ac:dyDescent="0.2">
      <c r="A109" s="268"/>
      <c r="B109" s="271"/>
      <c r="C109" s="328" t="s">
        <v>120</v>
      </c>
      <c r="D109" s="329"/>
      <c r="E109" s="272">
        <v>3.93</v>
      </c>
      <c r="F109" s="273"/>
      <c r="G109" s="274"/>
      <c r="H109" s="275"/>
      <c r="I109" s="269"/>
      <c r="J109" s="276"/>
      <c r="K109" s="269"/>
      <c r="M109" s="270" t="s">
        <v>120</v>
      </c>
      <c r="O109" s="259"/>
    </row>
    <row r="110" spans="1:80" x14ac:dyDescent="0.2">
      <c r="A110" s="268"/>
      <c r="B110" s="271"/>
      <c r="C110" s="328" t="s">
        <v>194</v>
      </c>
      <c r="D110" s="329"/>
      <c r="E110" s="272">
        <v>21.9</v>
      </c>
      <c r="F110" s="273"/>
      <c r="G110" s="274"/>
      <c r="H110" s="275"/>
      <c r="I110" s="269"/>
      <c r="J110" s="276"/>
      <c r="K110" s="269"/>
      <c r="M110" s="270" t="s">
        <v>194</v>
      </c>
      <c r="O110" s="259"/>
    </row>
    <row r="111" spans="1:80" ht="22.5" x14ac:dyDescent="0.2">
      <c r="A111" s="260">
        <v>31</v>
      </c>
      <c r="B111" s="261" t="s">
        <v>232</v>
      </c>
      <c r="C111" s="262" t="s">
        <v>233</v>
      </c>
      <c r="D111" s="263" t="s">
        <v>173</v>
      </c>
      <c r="E111" s="264">
        <v>7.4999999999999997E-2</v>
      </c>
      <c r="F111" s="264">
        <v>0</v>
      </c>
      <c r="G111" s="265">
        <f>E111*F111</f>
        <v>0</v>
      </c>
      <c r="H111" s="266">
        <v>0</v>
      </c>
      <c r="I111" s="267">
        <f>E111*H111</f>
        <v>0</v>
      </c>
      <c r="J111" s="266">
        <v>0</v>
      </c>
      <c r="K111" s="267">
        <f>E111*J111</f>
        <v>0</v>
      </c>
      <c r="O111" s="259">
        <v>2</v>
      </c>
      <c r="AA111" s="232">
        <v>1</v>
      </c>
      <c r="AB111" s="232">
        <v>1</v>
      </c>
      <c r="AC111" s="232">
        <v>1</v>
      </c>
      <c r="AZ111" s="232">
        <v>1</v>
      </c>
      <c r="BA111" s="232">
        <f>IF(AZ111=1,G111,0)</f>
        <v>0</v>
      </c>
      <c r="BB111" s="232">
        <f>IF(AZ111=2,G111,0)</f>
        <v>0</v>
      </c>
      <c r="BC111" s="232">
        <f>IF(AZ111=3,G111,0)</f>
        <v>0</v>
      </c>
      <c r="BD111" s="232">
        <f>IF(AZ111=4,G111,0)</f>
        <v>0</v>
      </c>
      <c r="BE111" s="232">
        <f>IF(AZ111=5,G111,0)</f>
        <v>0</v>
      </c>
      <c r="CA111" s="259">
        <v>1</v>
      </c>
      <c r="CB111" s="259">
        <v>1</v>
      </c>
    </row>
    <row r="112" spans="1:80" ht="22.5" x14ac:dyDescent="0.2">
      <c r="A112" s="260">
        <v>32</v>
      </c>
      <c r="B112" s="261" t="s">
        <v>234</v>
      </c>
      <c r="C112" s="262" t="s">
        <v>235</v>
      </c>
      <c r="D112" s="263" t="s">
        <v>113</v>
      </c>
      <c r="E112" s="264">
        <v>25.83</v>
      </c>
      <c r="F112" s="264">
        <v>0</v>
      </c>
      <c r="G112" s="265">
        <f>E112*F112</f>
        <v>0</v>
      </c>
      <c r="H112" s="266">
        <v>0</v>
      </c>
      <c r="I112" s="267">
        <f>E112*H112</f>
        <v>0</v>
      </c>
      <c r="J112" s="266">
        <v>-0.02</v>
      </c>
      <c r="K112" s="267">
        <f>E112*J112</f>
        <v>-0.51659999999999995</v>
      </c>
      <c r="O112" s="259">
        <v>2</v>
      </c>
      <c r="AA112" s="232">
        <v>1</v>
      </c>
      <c r="AB112" s="232">
        <v>1</v>
      </c>
      <c r="AC112" s="232">
        <v>1</v>
      </c>
      <c r="AZ112" s="232">
        <v>1</v>
      </c>
      <c r="BA112" s="232">
        <f>IF(AZ112=1,G112,0)</f>
        <v>0</v>
      </c>
      <c r="BB112" s="232">
        <f>IF(AZ112=2,G112,0)</f>
        <v>0</v>
      </c>
      <c r="BC112" s="232">
        <f>IF(AZ112=3,G112,0)</f>
        <v>0</v>
      </c>
      <c r="BD112" s="232">
        <f>IF(AZ112=4,G112,0)</f>
        <v>0</v>
      </c>
      <c r="BE112" s="232">
        <f>IF(AZ112=5,G112,0)</f>
        <v>0</v>
      </c>
      <c r="CA112" s="259">
        <v>1</v>
      </c>
      <c r="CB112" s="259">
        <v>1</v>
      </c>
    </row>
    <row r="113" spans="1:80" x14ac:dyDescent="0.2">
      <c r="A113" s="268"/>
      <c r="B113" s="271"/>
      <c r="C113" s="328" t="s">
        <v>120</v>
      </c>
      <c r="D113" s="329"/>
      <c r="E113" s="272">
        <v>3.93</v>
      </c>
      <c r="F113" s="273"/>
      <c r="G113" s="274"/>
      <c r="H113" s="275"/>
      <c r="I113" s="269"/>
      <c r="J113" s="276"/>
      <c r="K113" s="269"/>
      <c r="M113" s="270" t="s">
        <v>120</v>
      </c>
      <c r="O113" s="259"/>
    </row>
    <row r="114" spans="1:80" x14ac:dyDescent="0.2">
      <c r="A114" s="268"/>
      <c r="B114" s="271"/>
      <c r="C114" s="328" t="s">
        <v>194</v>
      </c>
      <c r="D114" s="329"/>
      <c r="E114" s="272">
        <v>21.9</v>
      </c>
      <c r="F114" s="273"/>
      <c r="G114" s="274"/>
      <c r="H114" s="275"/>
      <c r="I114" s="269"/>
      <c r="J114" s="276"/>
      <c r="K114" s="269"/>
      <c r="M114" s="270" t="s">
        <v>194</v>
      </c>
      <c r="O114" s="259"/>
    </row>
    <row r="115" spans="1:80" ht="22.5" x14ac:dyDescent="0.2">
      <c r="A115" s="260">
        <v>33</v>
      </c>
      <c r="B115" s="261" t="s">
        <v>236</v>
      </c>
      <c r="C115" s="262" t="s">
        <v>237</v>
      </c>
      <c r="D115" s="263" t="s">
        <v>113</v>
      </c>
      <c r="E115" s="264">
        <v>1.2</v>
      </c>
      <c r="F115" s="264">
        <v>0</v>
      </c>
      <c r="G115" s="265">
        <f>E115*F115</f>
        <v>0</v>
      </c>
      <c r="H115" s="266">
        <v>1.17E-3</v>
      </c>
      <c r="I115" s="267">
        <f>E115*H115</f>
        <v>1.4040000000000001E-3</v>
      </c>
      <c r="J115" s="266">
        <v>-3.4000000000000002E-2</v>
      </c>
      <c r="K115" s="267">
        <f>E115*J115</f>
        <v>-4.0800000000000003E-2</v>
      </c>
      <c r="O115" s="259">
        <v>2</v>
      </c>
      <c r="AA115" s="232">
        <v>1</v>
      </c>
      <c r="AB115" s="232">
        <v>1</v>
      </c>
      <c r="AC115" s="232">
        <v>1</v>
      </c>
      <c r="AZ115" s="232">
        <v>1</v>
      </c>
      <c r="BA115" s="232">
        <f>IF(AZ115=1,G115,0)</f>
        <v>0</v>
      </c>
      <c r="BB115" s="232">
        <f>IF(AZ115=2,G115,0)</f>
        <v>0</v>
      </c>
      <c r="BC115" s="232">
        <f>IF(AZ115=3,G115,0)</f>
        <v>0</v>
      </c>
      <c r="BD115" s="232">
        <f>IF(AZ115=4,G115,0)</f>
        <v>0</v>
      </c>
      <c r="BE115" s="232">
        <f>IF(AZ115=5,G115,0)</f>
        <v>0</v>
      </c>
      <c r="CA115" s="259">
        <v>1</v>
      </c>
      <c r="CB115" s="259">
        <v>1</v>
      </c>
    </row>
    <row r="116" spans="1:80" x14ac:dyDescent="0.2">
      <c r="A116" s="268"/>
      <c r="B116" s="271"/>
      <c r="C116" s="328" t="s">
        <v>238</v>
      </c>
      <c r="D116" s="329"/>
      <c r="E116" s="272">
        <v>1.2</v>
      </c>
      <c r="F116" s="273"/>
      <c r="G116" s="274"/>
      <c r="H116" s="275"/>
      <c r="I116" s="269"/>
      <c r="J116" s="276"/>
      <c r="K116" s="269"/>
      <c r="M116" s="270" t="s">
        <v>238</v>
      </c>
      <c r="O116" s="259"/>
    </row>
    <row r="117" spans="1:80" x14ac:dyDescent="0.2">
      <c r="A117" s="260">
        <v>34</v>
      </c>
      <c r="B117" s="261" t="s">
        <v>239</v>
      </c>
      <c r="C117" s="262" t="s">
        <v>240</v>
      </c>
      <c r="D117" s="263" t="s">
        <v>124</v>
      </c>
      <c r="E117" s="264">
        <v>1</v>
      </c>
      <c r="F117" s="264">
        <v>0</v>
      </c>
      <c r="G117" s="265">
        <f>E117*F117</f>
        <v>0</v>
      </c>
      <c r="H117" s="266">
        <v>0</v>
      </c>
      <c r="I117" s="267">
        <f>E117*H117</f>
        <v>0</v>
      </c>
      <c r="J117" s="266">
        <v>-4.6000000000000001E-4</v>
      </c>
      <c r="K117" s="267">
        <f>E117*J117</f>
        <v>-4.6000000000000001E-4</v>
      </c>
      <c r="O117" s="259">
        <v>2</v>
      </c>
      <c r="AA117" s="232">
        <v>1</v>
      </c>
      <c r="AB117" s="232">
        <v>1</v>
      </c>
      <c r="AC117" s="232">
        <v>1</v>
      </c>
      <c r="AZ117" s="232">
        <v>1</v>
      </c>
      <c r="BA117" s="232">
        <f>IF(AZ117=1,G117,0)</f>
        <v>0</v>
      </c>
      <c r="BB117" s="232">
        <f>IF(AZ117=2,G117,0)</f>
        <v>0</v>
      </c>
      <c r="BC117" s="232">
        <f>IF(AZ117=3,G117,0)</f>
        <v>0</v>
      </c>
      <c r="BD117" s="232">
        <f>IF(AZ117=4,G117,0)</f>
        <v>0</v>
      </c>
      <c r="BE117" s="232">
        <f>IF(AZ117=5,G117,0)</f>
        <v>0</v>
      </c>
      <c r="CA117" s="259">
        <v>1</v>
      </c>
      <c r="CB117" s="259">
        <v>1</v>
      </c>
    </row>
    <row r="118" spans="1:80" x14ac:dyDescent="0.2">
      <c r="A118" s="268"/>
      <c r="B118" s="271"/>
      <c r="C118" s="328" t="s">
        <v>241</v>
      </c>
      <c r="D118" s="329"/>
      <c r="E118" s="272">
        <v>1</v>
      </c>
      <c r="F118" s="273"/>
      <c r="G118" s="274"/>
      <c r="H118" s="275"/>
      <c r="I118" s="269"/>
      <c r="J118" s="276"/>
      <c r="K118" s="269"/>
      <c r="M118" s="270" t="s">
        <v>241</v>
      </c>
      <c r="O118" s="259"/>
    </row>
    <row r="119" spans="1:80" ht="22.5" x14ac:dyDescent="0.2">
      <c r="A119" s="260">
        <v>35</v>
      </c>
      <c r="B119" s="261" t="s">
        <v>242</v>
      </c>
      <c r="C119" s="262" t="s">
        <v>243</v>
      </c>
      <c r="D119" s="263" t="s">
        <v>124</v>
      </c>
      <c r="E119" s="264">
        <v>27.95</v>
      </c>
      <c r="F119" s="264">
        <v>0</v>
      </c>
      <c r="G119" s="265">
        <f>E119*F119</f>
        <v>0</v>
      </c>
      <c r="H119" s="266">
        <v>4.8999999999999998E-4</v>
      </c>
      <c r="I119" s="267">
        <f>E119*H119</f>
        <v>1.3695499999999999E-2</v>
      </c>
      <c r="J119" s="266">
        <v>-1.2999999999999999E-2</v>
      </c>
      <c r="K119" s="267">
        <f>E119*J119</f>
        <v>-0.36334999999999995</v>
      </c>
      <c r="O119" s="259">
        <v>2</v>
      </c>
      <c r="AA119" s="232">
        <v>1</v>
      </c>
      <c r="AB119" s="232">
        <v>1</v>
      </c>
      <c r="AC119" s="232">
        <v>1</v>
      </c>
      <c r="AZ119" s="232">
        <v>1</v>
      </c>
      <c r="BA119" s="232">
        <f>IF(AZ119=1,G119,0)</f>
        <v>0</v>
      </c>
      <c r="BB119" s="232">
        <f>IF(AZ119=2,G119,0)</f>
        <v>0</v>
      </c>
      <c r="BC119" s="232">
        <f>IF(AZ119=3,G119,0)</f>
        <v>0</v>
      </c>
      <c r="BD119" s="232">
        <f>IF(AZ119=4,G119,0)</f>
        <v>0</v>
      </c>
      <c r="BE119" s="232">
        <f>IF(AZ119=5,G119,0)</f>
        <v>0</v>
      </c>
      <c r="CA119" s="259">
        <v>1</v>
      </c>
      <c r="CB119" s="259">
        <v>1</v>
      </c>
    </row>
    <row r="120" spans="1:80" x14ac:dyDescent="0.2">
      <c r="A120" s="268"/>
      <c r="B120" s="271"/>
      <c r="C120" s="328" t="s">
        <v>244</v>
      </c>
      <c r="D120" s="329"/>
      <c r="E120" s="272">
        <v>7</v>
      </c>
      <c r="F120" s="273"/>
      <c r="G120" s="274"/>
      <c r="H120" s="275"/>
      <c r="I120" s="269"/>
      <c r="J120" s="276"/>
      <c r="K120" s="269"/>
      <c r="M120" s="270" t="s">
        <v>244</v>
      </c>
      <c r="O120" s="259"/>
    </row>
    <row r="121" spans="1:80" x14ac:dyDescent="0.2">
      <c r="A121" s="268"/>
      <c r="B121" s="271"/>
      <c r="C121" s="328" t="s">
        <v>245</v>
      </c>
      <c r="D121" s="329"/>
      <c r="E121" s="272">
        <v>7.5</v>
      </c>
      <c r="F121" s="273"/>
      <c r="G121" s="274"/>
      <c r="H121" s="275"/>
      <c r="I121" s="269"/>
      <c r="J121" s="276"/>
      <c r="K121" s="269"/>
      <c r="M121" s="270" t="s">
        <v>245</v>
      </c>
      <c r="O121" s="259"/>
    </row>
    <row r="122" spans="1:80" x14ac:dyDescent="0.2">
      <c r="A122" s="268"/>
      <c r="B122" s="271"/>
      <c r="C122" s="328" t="s">
        <v>246</v>
      </c>
      <c r="D122" s="329"/>
      <c r="E122" s="272">
        <v>1</v>
      </c>
      <c r="F122" s="273"/>
      <c r="G122" s="274"/>
      <c r="H122" s="275"/>
      <c r="I122" s="269"/>
      <c r="J122" s="276"/>
      <c r="K122" s="269"/>
      <c r="M122" s="270" t="s">
        <v>246</v>
      </c>
      <c r="O122" s="259"/>
    </row>
    <row r="123" spans="1:80" x14ac:dyDescent="0.2">
      <c r="A123" s="268"/>
      <c r="B123" s="271"/>
      <c r="C123" s="328" t="s">
        <v>247</v>
      </c>
      <c r="D123" s="329"/>
      <c r="E123" s="272">
        <v>8.4</v>
      </c>
      <c r="F123" s="273"/>
      <c r="G123" s="274"/>
      <c r="H123" s="275"/>
      <c r="I123" s="269"/>
      <c r="J123" s="276"/>
      <c r="K123" s="269"/>
      <c r="M123" s="270" t="s">
        <v>247</v>
      </c>
      <c r="O123" s="259"/>
    </row>
    <row r="124" spans="1:80" x14ac:dyDescent="0.2">
      <c r="A124" s="268"/>
      <c r="B124" s="271"/>
      <c r="C124" s="328" t="s">
        <v>248</v>
      </c>
      <c r="D124" s="329"/>
      <c r="E124" s="272">
        <v>4.05</v>
      </c>
      <c r="F124" s="273"/>
      <c r="G124" s="274"/>
      <c r="H124" s="275"/>
      <c r="I124" s="269"/>
      <c r="J124" s="276"/>
      <c r="K124" s="269"/>
      <c r="M124" s="270" t="s">
        <v>248</v>
      </c>
      <c r="O124" s="259"/>
    </row>
    <row r="125" spans="1:80" x14ac:dyDescent="0.2">
      <c r="A125" s="260">
        <v>36</v>
      </c>
      <c r="B125" s="261" t="s">
        <v>249</v>
      </c>
      <c r="C125" s="262" t="s">
        <v>250</v>
      </c>
      <c r="D125" s="263" t="s">
        <v>113</v>
      </c>
      <c r="E125" s="264">
        <v>6.9580000000000002</v>
      </c>
      <c r="F125" s="264">
        <v>0</v>
      </c>
      <c r="G125" s="265">
        <f>E125*F125</f>
        <v>0</v>
      </c>
      <c r="H125" s="266">
        <v>0</v>
      </c>
      <c r="I125" s="267">
        <f>E125*H125</f>
        <v>0</v>
      </c>
      <c r="J125" s="266">
        <v>-4.5999999999999999E-2</v>
      </c>
      <c r="K125" s="267">
        <f>E125*J125</f>
        <v>-0.32006800000000002</v>
      </c>
      <c r="O125" s="259">
        <v>2</v>
      </c>
      <c r="AA125" s="232">
        <v>1</v>
      </c>
      <c r="AB125" s="232">
        <v>1</v>
      </c>
      <c r="AC125" s="232">
        <v>1</v>
      </c>
      <c r="AZ125" s="232">
        <v>1</v>
      </c>
      <c r="BA125" s="232">
        <f>IF(AZ125=1,G125,0)</f>
        <v>0</v>
      </c>
      <c r="BB125" s="232">
        <f>IF(AZ125=2,G125,0)</f>
        <v>0</v>
      </c>
      <c r="BC125" s="232">
        <f>IF(AZ125=3,G125,0)</f>
        <v>0</v>
      </c>
      <c r="BD125" s="232">
        <f>IF(AZ125=4,G125,0)</f>
        <v>0</v>
      </c>
      <c r="BE125" s="232">
        <f>IF(AZ125=5,G125,0)</f>
        <v>0</v>
      </c>
      <c r="CA125" s="259">
        <v>1</v>
      </c>
      <c r="CB125" s="259">
        <v>1</v>
      </c>
    </row>
    <row r="126" spans="1:80" x14ac:dyDescent="0.2">
      <c r="A126" s="268"/>
      <c r="B126" s="271"/>
      <c r="C126" s="328" t="s">
        <v>251</v>
      </c>
      <c r="D126" s="329"/>
      <c r="E126" s="272">
        <v>0.89700000000000002</v>
      </c>
      <c r="F126" s="273"/>
      <c r="G126" s="274"/>
      <c r="H126" s="275"/>
      <c r="I126" s="269"/>
      <c r="J126" s="276"/>
      <c r="K126" s="269"/>
      <c r="M126" s="270" t="s">
        <v>251</v>
      </c>
      <c r="O126" s="259"/>
    </row>
    <row r="127" spans="1:80" x14ac:dyDescent="0.2">
      <c r="A127" s="268"/>
      <c r="B127" s="271"/>
      <c r="C127" s="328" t="s">
        <v>252</v>
      </c>
      <c r="D127" s="329"/>
      <c r="E127" s="272">
        <v>0.85</v>
      </c>
      <c r="F127" s="273"/>
      <c r="G127" s="274"/>
      <c r="H127" s="275"/>
      <c r="I127" s="269"/>
      <c r="J127" s="276"/>
      <c r="K127" s="269"/>
      <c r="M127" s="270" t="s">
        <v>252</v>
      </c>
      <c r="O127" s="259"/>
    </row>
    <row r="128" spans="1:80" x14ac:dyDescent="0.2">
      <c r="A128" s="268"/>
      <c r="B128" s="271"/>
      <c r="C128" s="328" t="s">
        <v>253</v>
      </c>
      <c r="D128" s="329"/>
      <c r="E128" s="272">
        <v>3.7170000000000001</v>
      </c>
      <c r="F128" s="273"/>
      <c r="G128" s="274"/>
      <c r="H128" s="275"/>
      <c r="I128" s="269"/>
      <c r="J128" s="276"/>
      <c r="K128" s="269"/>
      <c r="M128" s="270" t="s">
        <v>253</v>
      </c>
      <c r="O128" s="259"/>
    </row>
    <row r="129" spans="1:80" x14ac:dyDescent="0.2">
      <c r="A129" s="268"/>
      <c r="B129" s="271"/>
      <c r="C129" s="328" t="s">
        <v>254</v>
      </c>
      <c r="D129" s="329"/>
      <c r="E129" s="272">
        <v>0.82799999999999996</v>
      </c>
      <c r="F129" s="273"/>
      <c r="G129" s="274"/>
      <c r="H129" s="275"/>
      <c r="I129" s="269"/>
      <c r="J129" s="276"/>
      <c r="K129" s="269"/>
      <c r="M129" s="270" t="s">
        <v>254</v>
      </c>
      <c r="O129" s="259"/>
    </row>
    <row r="130" spans="1:80" x14ac:dyDescent="0.2">
      <c r="A130" s="268"/>
      <c r="B130" s="271"/>
      <c r="C130" s="328" t="s">
        <v>255</v>
      </c>
      <c r="D130" s="329"/>
      <c r="E130" s="272">
        <v>0.66600000000000004</v>
      </c>
      <c r="F130" s="273"/>
      <c r="G130" s="274"/>
      <c r="H130" s="275"/>
      <c r="I130" s="269"/>
      <c r="J130" s="276"/>
      <c r="K130" s="269"/>
      <c r="M130" s="270" t="s">
        <v>255</v>
      </c>
      <c r="O130" s="259"/>
    </row>
    <row r="131" spans="1:80" x14ac:dyDescent="0.2">
      <c r="A131" s="260">
        <v>37</v>
      </c>
      <c r="B131" s="261" t="s">
        <v>256</v>
      </c>
      <c r="C131" s="262" t="s">
        <v>257</v>
      </c>
      <c r="D131" s="263" t="s">
        <v>113</v>
      </c>
      <c r="E131" s="264">
        <v>6.9580000000000002</v>
      </c>
      <c r="F131" s="264">
        <v>0</v>
      </c>
      <c r="G131" s="265">
        <f>E131*F131</f>
        <v>0</v>
      </c>
      <c r="H131" s="266">
        <v>0</v>
      </c>
      <c r="I131" s="267">
        <f>E131*H131</f>
        <v>0</v>
      </c>
      <c r="J131" s="266">
        <v>-1.4E-2</v>
      </c>
      <c r="K131" s="267">
        <f>E131*J131</f>
        <v>-9.7411999999999999E-2</v>
      </c>
      <c r="O131" s="259">
        <v>2</v>
      </c>
      <c r="AA131" s="232">
        <v>1</v>
      </c>
      <c r="AB131" s="232">
        <v>1</v>
      </c>
      <c r="AC131" s="232">
        <v>1</v>
      </c>
      <c r="AZ131" s="232">
        <v>1</v>
      </c>
      <c r="BA131" s="232">
        <f>IF(AZ131=1,G131,0)</f>
        <v>0</v>
      </c>
      <c r="BB131" s="232">
        <f>IF(AZ131=2,G131,0)</f>
        <v>0</v>
      </c>
      <c r="BC131" s="232">
        <f>IF(AZ131=3,G131,0)</f>
        <v>0</v>
      </c>
      <c r="BD131" s="232">
        <f>IF(AZ131=4,G131,0)</f>
        <v>0</v>
      </c>
      <c r="BE131" s="232">
        <f>IF(AZ131=5,G131,0)</f>
        <v>0</v>
      </c>
      <c r="CA131" s="259">
        <v>1</v>
      </c>
      <c r="CB131" s="259">
        <v>1</v>
      </c>
    </row>
    <row r="132" spans="1:80" x14ac:dyDescent="0.2">
      <c r="A132" s="260">
        <v>38</v>
      </c>
      <c r="B132" s="261" t="s">
        <v>258</v>
      </c>
      <c r="C132" s="262" t="s">
        <v>259</v>
      </c>
      <c r="D132" s="263" t="s">
        <v>113</v>
      </c>
      <c r="E132" s="264">
        <v>64.962000000000003</v>
      </c>
      <c r="F132" s="264">
        <v>0</v>
      </c>
      <c r="G132" s="265">
        <f>E132*F132</f>
        <v>0</v>
      </c>
      <c r="H132" s="266">
        <v>0</v>
      </c>
      <c r="I132" s="267">
        <f>E132*H132</f>
        <v>0</v>
      </c>
      <c r="J132" s="266">
        <v>-6.8000000000000005E-2</v>
      </c>
      <c r="K132" s="267">
        <f>E132*J132</f>
        <v>-4.4174160000000002</v>
      </c>
      <c r="O132" s="259">
        <v>2</v>
      </c>
      <c r="AA132" s="232">
        <v>1</v>
      </c>
      <c r="AB132" s="232">
        <v>1</v>
      </c>
      <c r="AC132" s="232">
        <v>1</v>
      </c>
      <c r="AZ132" s="232">
        <v>1</v>
      </c>
      <c r="BA132" s="232">
        <f>IF(AZ132=1,G132,0)</f>
        <v>0</v>
      </c>
      <c r="BB132" s="232">
        <f>IF(AZ132=2,G132,0)</f>
        <v>0</v>
      </c>
      <c r="BC132" s="232">
        <f>IF(AZ132=3,G132,0)</f>
        <v>0</v>
      </c>
      <c r="BD132" s="232">
        <f>IF(AZ132=4,G132,0)</f>
        <v>0</v>
      </c>
      <c r="BE132" s="232">
        <f>IF(AZ132=5,G132,0)</f>
        <v>0</v>
      </c>
      <c r="CA132" s="259">
        <v>1</v>
      </c>
      <c r="CB132" s="259">
        <v>1</v>
      </c>
    </row>
    <row r="133" spans="1:80" x14ac:dyDescent="0.2">
      <c r="A133" s="268"/>
      <c r="B133" s="271"/>
      <c r="C133" s="328" t="s">
        <v>260</v>
      </c>
      <c r="D133" s="329"/>
      <c r="E133" s="272">
        <v>5.7</v>
      </c>
      <c r="F133" s="273"/>
      <c r="G133" s="274"/>
      <c r="H133" s="275"/>
      <c r="I133" s="269"/>
      <c r="J133" s="276"/>
      <c r="K133" s="269"/>
      <c r="M133" s="270" t="s">
        <v>260</v>
      </c>
      <c r="O133" s="259"/>
    </row>
    <row r="134" spans="1:80" x14ac:dyDescent="0.2">
      <c r="A134" s="268"/>
      <c r="B134" s="271"/>
      <c r="C134" s="328" t="s">
        <v>261</v>
      </c>
      <c r="D134" s="329"/>
      <c r="E134" s="272">
        <v>12.33</v>
      </c>
      <c r="F134" s="273"/>
      <c r="G134" s="274"/>
      <c r="H134" s="275"/>
      <c r="I134" s="269"/>
      <c r="J134" s="276"/>
      <c r="K134" s="269"/>
      <c r="M134" s="270" t="s">
        <v>261</v>
      </c>
      <c r="O134" s="259"/>
    </row>
    <row r="135" spans="1:80" x14ac:dyDescent="0.2">
      <c r="A135" s="268"/>
      <c r="B135" s="271"/>
      <c r="C135" s="328" t="s">
        <v>262</v>
      </c>
      <c r="D135" s="329"/>
      <c r="E135" s="272">
        <v>19.629000000000001</v>
      </c>
      <c r="F135" s="273"/>
      <c r="G135" s="274"/>
      <c r="H135" s="275"/>
      <c r="I135" s="269"/>
      <c r="J135" s="276"/>
      <c r="K135" s="269"/>
      <c r="M135" s="270" t="s">
        <v>262</v>
      </c>
      <c r="O135" s="259"/>
    </row>
    <row r="136" spans="1:80" x14ac:dyDescent="0.2">
      <c r="A136" s="268"/>
      <c r="B136" s="271"/>
      <c r="C136" s="328" t="s">
        <v>263</v>
      </c>
      <c r="D136" s="329"/>
      <c r="E136" s="272">
        <v>5.7190000000000003</v>
      </c>
      <c r="F136" s="273"/>
      <c r="G136" s="274"/>
      <c r="H136" s="275"/>
      <c r="I136" s="269"/>
      <c r="J136" s="276"/>
      <c r="K136" s="269"/>
      <c r="M136" s="270" t="s">
        <v>263</v>
      </c>
      <c r="O136" s="259"/>
    </row>
    <row r="137" spans="1:80" x14ac:dyDescent="0.2">
      <c r="A137" s="268"/>
      <c r="B137" s="271"/>
      <c r="C137" s="328" t="s">
        <v>264</v>
      </c>
      <c r="D137" s="329"/>
      <c r="E137" s="272">
        <v>5.4960000000000004</v>
      </c>
      <c r="F137" s="273"/>
      <c r="G137" s="274"/>
      <c r="H137" s="275"/>
      <c r="I137" s="269"/>
      <c r="J137" s="276"/>
      <c r="K137" s="269"/>
      <c r="M137" s="270" t="s">
        <v>264</v>
      </c>
      <c r="O137" s="259"/>
    </row>
    <row r="138" spans="1:80" x14ac:dyDescent="0.2">
      <c r="A138" s="268"/>
      <c r="B138" s="271"/>
      <c r="C138" s="328" t="s">
        <v>265</v>
      </c>
      <c r="D138" s="329"/>
      <c r="E138" s="272">
        <v>3.33</v>
      </c>
      <c r="F138" s="273"/>
      <c r="G138" s="274"/>
      <c r="H138" s="275"/>
      <c r="I138" s="269"/>
      <c r="J138" s="276"/>
      <c r="K138" s="269"/>
      <c r="M138" s="270" t="s">
        <v>265</v>
      </c>
      <c r="O138" s="259"/>
    </row>
    <row r="139" spans="1:80" x14ac:dyDescent="0.2">
      <c r="A139" s="268"/>
      <c r="B139" s="271"/>
      <c r="C139" s="328" t="s">
        <v>266</v>
      </c>
      <c r="D139" s="329"/>
      <c r="E139" s="272">
        <v>7.9130000000000003</v>
      </c>
      <c r="F139" s="273"/>
      <c r="G139" s="274"/>
      <c r="H139" s="275"/>
      <c r="I139" s="269"/>
      <c r="J139" s="276"/>
      <c r="K139" s="269"/>
      <c r="M139" s="270" t="s">
        <v>266</v>
      </c>
      <c r="O139" s="259"/>
    </row>
    <row r="140" spans="1:80" x14ac:dyDescent="0.2">
      <c r="A140" s="268"/>
      <c r="B140" s="271"/>
      <c r="C140" s="328" t="s">
        <v>161</v>
      </c>
      <c r="D140" s="329"/>
      <c r="E140" s="272">
        <v>4.8449999999999998</v>
      </c>
      <c r="F140" s="273"/>
      <c r="G140" s="274"/>
      <c r="H140" s="275"/>
      <c r="I140" s="269"/>
      <c r="J140" s="276"/>
      <c r="K140" s="269"/>
      <c r="M140" s="270" t="s">
        <v>161</v>
      </c>
      <c r="O140" s="259"/>
    </row>
    <row r="141" spans="1:80" x14ac:dyDescent="0.2">
      <c r="A141" s="260">
        <v>39</v>
      </c>
      <c r="B141" s="261" t="s">
        <v>267</v>
      </c>
      <c r="C141" s="262" t="s">
        <v>268</v>
      </c>
      <c r="D141" s="263" t="s">
        <v>269</v>
      </c>
      <c r="E141" s="264">
        <v>7.0444884999999999</v>
      </c>
      <c r="F141" s="264">
        <v>0</v>
      </c>
      <c r="G141" s="265">
        <f t="shared" ref="G141:G146" si="0">E141*F141</f>
        <v>0</v>
      </c>
      <c r="H141" s="266">
        <v>0</v>
      </c>
      <c r="I141" s="267">
        <f t="shared" ref="I141:I146" si="1">E141*H141</f>
        <v>0</v>
      </c>
      <c r="J141" s="266"/>
      <c r="K141" s="267">
        <f t="shared" ref="K141:K146" si="2">E141*J141</f>
        <v>0</v>
      </c>
      <c r="O141" s="259">
        <v>2</v>
      </c>
      <c r="AA141" s="232">
        <v>8</v>
      </c>
      <c r="AB141" s="232">
        <v>0</v>
      </c>
      <c r="AC141" s="232">
        <v>3</v>
      </c>
      <c r="AZ141" s="232">
        <v>1</v>
      </c>
      <c r="BA141" s="232">
        <f t="shared" ref="BA141:BA146" si="3">IF(AZ141=1,G141,0)</f>
        <v>0</v>
      </c>
      <c r="BB141" s="232">
        <f t="shared" ref="BB141:BB146" si="4">IF(AZ141=2,G141,0)</f>
        <v>0</v>
      </c>
      <c r="BC141" s="232">
        <f t="shared" ref="BC141:BC146" si="5">IF(AZ141=3,G141,0)</f>
        <v>0</v>
      </c>
      <c r="BD141" s="232">
        <f t="shared" ref="BD141:BD146" si="6">IF(AZ141=4,G141,0)</f>
        <v>0</v>
      </c>
      <c r="BE141" s="232">
        <f t="shared" ref="BE141:BE146" si="7">IF(AZ141=5,G141,0)</f>
        <v>0</v>
      </c>
      <c r="CA141" s="259">
        <v>8</v>
      </c>
      <c r="CB141" s="259">
        <v>0</v>
      </c>
    </row>
    <row r="142" spans="1:80" x14ac:dyDescent="0.2">
      <c r="A142" s="260">
        <v>40</v>
      </c>
      <c r="B142" s="261" t="s">
        <v>270</v>
      </c>
      <c r="C142" s="262" t="s">
        <v>271</v>
      </c>
      <c r="D142" s="263" t="s">
        <v>269</v>
      </c>
      <c r="E142" s="264">
        <v>98.622838999999999</v>
      </c>
      <c r="F142" s="264">
        <v>0</v>
      </c>
      <c r="G142" s="265">
        <f t="shared" si="0"/>
        <v>0</v>
      </c>
      <c r="H142" s="266">
        <v>0</v>
      </c>
      <c r="I142" s="267">
        <f t="shared" si="1"/>
        <v>0</v>
      </c>
      <c r="J142" s="266"/>
      <c r="K142" s="267">
        <f t="shared" si="2"/>
        <v>0</v>
      </c>
      <c r="O142" s="259">
        <v>2</v>
      </c>
      <c r="AA142" s="232">
        <v>8</v>
      </c>
      <c r="AB142" s="232">
        <v>0</v>
      </c>
      <c r="AC142" s="232">
        <v>3</v>
      </c>
      <c r="AZ142" s="232">
        <v>1</v>
      </c>
      <c r="BA142" s="232">
        <f t="shared" si="3"/>
        <v>0</v>
      </c>
      <c r="BB142" s="232">
        <f t="shared" si="4"/>
        <v>0</v>
      </c>
      <c r="BC142" s="232">
        <f t="shared" si="5"/>
        <v>0</v>
      </c>
      <c r="BD142" s="232">
        <f t="shared" si="6"/>
        <v>0</v>
      </c>
      <c r="BE142" s="232">
        <f t="shared" si="7"/>
        <v>0</v>
      </c>
      <c r="CA142" s="259">
        <v>8</v>
      </c>
      <c r="CB142" s="259">
        <v>0</v>
      </c>
    </row>
    <row r="143" spans="1:80" x14ac:dyDescent="0.2">
      <c r="A143" s="260">
        <v>41</v>
      </c>
      <c r="B143" s="261" t="s">
        <v>272</v>
      </c>
      <c r="C143" s="262" t="s">
        <v>273</v>
      </c>
      <c r="D143" s="263" t="s">
        <v>269</v>
      </c>
      <c r="E143" s="264">
        <v>7.0444884999999999</v>
      </c>
      <c r="F143" s="264">
        <v>0</v>
      </c>
      <c r="G143" s="265">
        <f t="shared" si="0"/>
        <v>0</v>
      </c>
      <c r="H143" s="266">
        <v>0</v>
      </c>
      <c r="I143" s="267">
        <f t="shared" si="1"/>
        <v>0</v>
      </c>
      <c r="J143" s="266"/>
      <c r="K143" s="267">
        <f t="shared" si="2"/>
        <v>0</v>
      </c>
      <c r="O143" s="259">
        <v>2</v>
      </c>
      <c r="AA143" s="232">
        <v>8</v>
      </c>
      <c r="AB143" s="232">
        <v>0</v>
      </c>
      <c r="AC143" s="232">
        <v>3</v>
      </c>
      <c r="AZ143" s="232">
        <v>1</v>
      </c>
      <c r="BA143" s="232">
        <f t="shared" si="3"/>
        <v>0</v>
      </c>
      <c r="BB143" s="232">
        <f t="shared" si="4"/>
        <v>0</v>
      </c>
      <c r="BC143" s="232">
        <f t="shared" si="5"/>
        <v>0</v>
      </c>
      <c r="BD143" s="232">
        <f t="shared" si="6"/>
        <v>0</v>
      </c>
      <c r="BE143" s="232">
        <f t="shared" si="7"/>
        <v>0</v>
      </c>
      <c r="CA143" s="259">
        <v>8</v>
      </c>
      <c r="CB143" s="259">
        <v>0</v>
      </c>
    </row>
    <row r="144" spans="1:80" x14ac:dyDescent="0.2">
      <c r="A144" s="260">
        <v>42</v>
      </c>
      <c r="B144" s="261" t="s">
        <v>274</v>
      </c>
      <c r="C144" s="262" t="s">
        <v>275</v>
      </c>
      <c r="D144" s="263" t="s">
        <v>269</v>
      </c>
      <c r="E144" s="264">
        <v>42.266931</v>
      </c>
      <c r="F144" s="264">
        <v>0</v>
      </c>
      <c r="G144" s="265">
        <f t="shared" si="0"/>
        <v>0</v>
      </c>
      <c r="H144" s="266">
        <v>0</v>
      </c>
      <c r="I144" s="267">
        <f t="shared" si="1"/>
        <v>0</v>
      </c>
      <c r="J144" s="266"/>
      <c r="K144" s="267">
        <f t="shared" si="2"/>
        <v>0</v>
      </c>
      <c r="O144" s="259">
        <v>2</v>
      </c>
      <c r="AA144" s="232">
        <v>8</v>
      </c>
      <c r="AB144" s="232">
        <v>0</v>
      </c>
      <c r="AC144" s="232">
        <v>3</v>
      </c>
      <c r="AZ144" s="232">
        <v>1</v>
      </c>
      <c r="BA144" s="232">
        <f t="shared" si="3"/>
        <v>0</v>
      </c>
      <c r="BB144" s="232">
        <f t="shared" si="4"/>
        <v>0</v>
      </c>
      <c r="BC144" s="232">
        <f t="shared" si="5"/>
        <v>0</v>
      </c>
      <c r="BD144" s="232">
        <f t="shared" si="6"/>
        <v>0</v>
      </c>
      <c r="BE144" s="232">
        <f t="shared" si="7"/>
        <v>0</v>
      </c>
      <c r="CA144" s="259">
        <v>8</v>
      </c>
      <c r="CB144" s="259">
        <v>0</v>
      </c>
    </row>
    <row r="145" spans="1:80" x14ac:dyDescent="0.2">
      <c r="A145" s="260">
        <v>43</v>
      </c>
      <c r="B145" s="261" t="s">
        <v>276</v>
      </c>
      <c r="C145" s="262" t="s">
        <v>277</v>
      </c>
      <c r="D145" s="263" t="s">
        <v>269</v>
      </c>
      <c r="E145" s="264">
        <v>7.0444884999999999</v>
      </c>
      <c r="F145" s="264">
        <v>0</v>
      </c>
      <c r="G145" s="265">
        <f t="shared" si="0"/>
        <v>0</v>
      </c>
      <c r="H145" s="266">
        <v>0</v>
      </c>
      <c r="I145" s="267">
        <f t="shared" si="1"/>
        <v>0</v>
      </c>
      <c r="J145" s="266"/>
      <c r="K145" s="267">
        <f t="shared" si="2"/>
        <v>0</v>
      </c>
      <c r="O145" s="259">
        <v>2</v>
      </c>
      <c r="AA145" s="232">
        <v>8</v>
      </c>
      <c r="AB145" s="232">
        <v>0</v>
      </c>
      <c r="AC145" s="232">
        <v>3</v>
      </c>
      <c r="AZ145" s="232">
        <v>1</v>
      </c>
      <c r="BA145" s="232">
        <f t="shared" si="3"/>
        <v>0</v>
      </c>
      <c r="BB145" s="232">
        <f t="shared" si="4"/>
        <v>0</v>
      </c>
      <c r="BC145" s="232">
        <f t="shared" si="5"/>
        <v>0</v>
      </c>
      <c r="BD145" s="232">
        <f t="shared" si="6"/>
        <v>0</v>
      </c>
      <c r="BE145" s="232">
        <f t="shared" si="7"/>
        <v>0</v>
      </c>
      <c r="CA145" s="259">
        <v>8</v>
      </c>
      <c r="CB145" s="259">
        <v>0</v>
      </c>
    </row>
    <row r="146" spans="1:80" x14ac:dyDescent="0.2">
      <c r="A146" s="260">
        <v>44</v>
      </c>
      <c r="B146" s="261" t="s">
        <v>278</v>
      </c>
      <c r="C146" s="262" t="s">
        <v>279</v>
      </c>
      <c r="D146" s="263" t="s">
        <v>269</v>
      </c>
      <c r="E146" s="264">
        <v>7.0444884999999999</v>
      </c>
      <c r="F146" s="264">
        <v>0</v>
      </c>
      <c r="G146" s="265">
        <f t="shared" si="0"/>
        <v>0</v>
      </c>
      <c r="H146" s="266">
        <v>0</v>
      </c>
      <c r="I146" s="267">
        <f t="shared" si="1"/>
        <v>0</v>
      </c>
      <c r="J146" s="266"/>
      <c r="K146" s="267">
        <f t="shared" si="2"/>
        <v>0</v>
      </c>
      <c r="O146" s="259">
        <v>2</v>
      </c>
      <c r="AA146" s="232">
        <v>8</v>
      </c>
      <c r="AB146" s="232">
        <v>0</v>
      </c>
      <c r="AC146" s="232">
        <v>3</v>
      </c>
      <c r="AZ146" s="232">
        <v>1</v>
      </c>
      <c r="BA146" s="232">
        <f t="shared" si="3"/>
        <v>0</v>
      </c>
      <c r="BB146" s="232">
        <f t="shared" si="4"/>
        <v>0</v>
      </c>
      <c r="BC146" s="232">
        <f t="shared" si="5"/>
        <v>0</v>
      </c>
      <c r="BD146" s="232">
        <f t="shared" si="6"/>
        <v>0</v>
      </c>
      <c r="BE146" s="232">
        <f t="shared" si="7"/>
        <v>0</v>
      </c>
      <c r="CA146" s="259">
        <v>8</v>
      </c>
      <c r="CB146" s="259">
        <v>0</v>
      </c>
    </row>
    <row r="147" spans="1:80" x14ac:dyDescent="0.2">
      <c r="A147" s="277"/>
      <c r="B147" s="278" t="s">
        <v>99</v>
      </c>
      <c r="C147" s="279" t="s">
        <v>220</v>
      </c>
      <c r="D147" s="280"/>
      <c r="E147" s="281"/>
      <c r="F147" s="282"/>
      <c r="G147" s="283">
        <f>SUM(G100:G146)</f>
        <v>0</v>
      </c>
      <c r="H147" s="284"/>
      <c r="I147" s="285">
        <f>SUM(I100:I146)</f>
        <v>1.7230099999999998E-2</v>
      </c>
      <c r="J147" s="284"/>
      <c r="K147" s="285">
        <f>SUM(K100:K146)</f>
        <v>-7.0444884999999999</v>
      </c>
      <c r="O147" s="259">
        <v>4</v>
      </c>
      <c r="BA147" s="286">
        <f>SUM(BA100:BA146)</f>
        <v>0</v>
      </c>
      <c r="BB147" s="286">
        <f>SUM(BB100:BB146)</f>
        <v>0</v>
      </c>
      <c r="BC147" s="286">
        <f>SUM(BC100:BC146)</f>
        <v>0</v>
      </c>
      <c r="BD147" s="286">
        <f>SUM(BD100:BD146)</f>
        <v>0</v>
      </c>
      <c r="BE147" s="286">
        <f>SUM(BE100:BE146)</f>
        <v>0</v>
      </c>
    </row>
    <row r="148" spans="1:80" x14ac:dyDescent="0.2">
      <c r="A148" s="249" t="s">
        <v>97</v>
      </c>
      <c r="B148" s="250" t="s">
        <v>280</v>
      </c>
      <c r="C148" s="251" t="s">
        <v>281</v>
      </c>
      <c r="D148" s="252"/>
      <c r="E148" s="253"/>
      <c r="F148" s="253"/>
      <c r="G148" s="254"/>
      <c r="H148" s="255"/>
      <c r="I148" s="256"/>
      <c r="J148" s="257"/>
      <c r="K148" s="258"/>
      <c r="O148" s="259">
        <v>1</v>
      </c>
    </row>
    <row r="149" spans="1:80" x14ac:dyDescent="0.2">
      <c r="A149" s="260">
        <v>45</v>
      </c>
      <c r="B149" s="261" t="s">
        <v>283</v>
      </c>
      <c r="C149" s="262" t="s">
        <v>284</v>
      </c>
      <c r="D149" s="263" t="s">
        <v>269</v>
      </c>
      <c r="E149" s="264">
        <v>2.7752326900000002</v>
      </c>
      <c r="F149" s="264">
        <v>0</v>
      </c>
      <c r="G149" s="265">
        <f>E149*F149</f>
        <v>0</v>
      </c>
      <c r="H149" s="266">
        <v>0</v>
      </c>
      <c r="I149" s="267">
        <f>E149*H149</f>
        <v>0</v>
      </c>
      <c r="J149" s="266"/>
      <c r="K149" s="267">
        <f>E149*J149</f>
        <v>0</v>
      </c>
      <c r="O149" s="259">
        <v>2</v>
      </c>
      <c r="AA149" s="232">
        <v>7</v>
      </c>
      <c r="AB149" s="232">
        <v>1</v>
      </c>
      <c r="AC149" s="232">
        <v>2</v>
      </c>
      <c r="AZ149" s="232">
        <v>1</v>
      </c>
      <c r="BA149" s="232">
        <f>IF(AZ149=1,G149,0)</f>
        <v>0</v>
      </c>
      <c r="BB149" s="232">
        <f>IF(AZ149=2,G149,0)</f>
        <v>0</v>
      </c>
      <c r="BC149" s="232">
        <f>IF(AZ149=3,G149,0)</f>
        <v>0</v>
      </c>
      <c r="BD149" s="232">
        <f>IF(AZ149=4,G149,0)</f>
        <v>0</v>
      </c>
      <c r="BE149" s="232">
        <f>IF(AZ149=5,G149,0)</f>
        <v>0</v>
      </c>
      <c r="CA149" s="259">
        <v>7</v>
      </c>
      <c r="CB149" s="259">
        <v>1</v>
      </c>
    </row>
    <row r="150" spans="1:80" x14ac:dyDescent="0.2">
      <c r="A150" s="277"/>
      <c r="B150" s="278" t="s">
        <v>99</v>
      </c>
      <c r="C150" s="279" t="s">
        <v>282</v>
      </c>
      <c r="D150" s="280"/>
      <c r="E150" s="281"/>
      <c r="F150" s="282"/>
      <c r="G150" s="283">
        <f>SUM(G148:G149)</f>
        <v>0</v>
      </c>
      <c r="H150" s="284"/>
      <c r="I150" s="285">
        <f>SUM(I148:I149)</f>
        <v>0</v>
      </c>
      <c r="J150" s="284"/>
      <c r="K150" s="285">
        <f>SUM(K148:K149)</f>
        <v>0</v>
      </c>
      <c r="O150" s="259">
        <v>4</v>
      </c>
      <c r="BA150" s="286">
        <f>SUM(BA148:BA149)</f>
        <v>0</v>
      </c>
      <c r="BB150" s="286">
        <f>SUM(BB148:BB149)</f>
        <v>0</v>
      </c>
      <c r="BC150" s="286">
        <f>SUM(BC148:BC149)</f>
        <v>0</v>
      </c>
      <c r="BD150" s="286">
        <f>SUM(BD148:BD149)</f>
        <v>0</v>
      </c>
      <c r="BE150" s="286">
        <f>SUM(BE148:BE149)</f>
        <v>0</v>
      </c>
    </row>
    <row r="151" spans="1:80" x14ac:dyDescent="0.2">
      <c r="A151" s="249" t="s">
        <v>97</v>
      </c>
      <c r="B151" s="250" t="s">
        <v>285</v>
      </c>
      <c r="C151" s="251" t="s">
        <v>286</v>
      </c>
      <c r="D151" s="252"/>
      <c r="E151" s="253"/>
      <c r="F151" s="253"/>
      <c r="G151" s="254"/>
      <c r="H151" s="255"/>
      <c r="I151" s="256"/>
      <c r="J151" s="257"/>
      <c r="K151" s="258"/>
      <c r="O151" s="259">
        <v>1</v>
      </c>
    </row>
    <row r="152" spans="1:80" ht="22.5" x14ac:dyDescent="0.2">
      <c r="A152" s="260">
        <v>46</v>
      </c>
      <c r="B152" s="261" t="s">
        <v>288</v>
      </c>
      <c r="C152" s="262" t="s">
        <v>289</v>
      </c>
      <c r="D152" s="263" t="s">
        <v>113</v>
      </c>
      <c r="E152" s="264">
        <v>32.732999999999997</v>
      </c>
      <c r="F152" s="264">
        <v>0</v>
      </c>
      <c r="G152" s="265">
        <f>E152*F152</f>
        <v>0</v>
      </c>
      <c r="H152" s="266">
        <v>3.2000000000000002E-3</v>
      </c>
      <c r="I152" s="267">
        <f>E152*H152</f>
        <v>0.10474559999999999</v>
      </c>
      <c r="J152" s="266">
        <v>0</v>
      </c>
      <c r="K152" s="267">
        <f>E152*J152</f>
        <v>0</v>
      </c>
      <c r="O152" s="259">
        <v>2</v>
      </c>
      <c r="AA152" s="232">
        <v>1</v>
      </c>
      <c r="AB152" s="232">
        <v>0</v>
      </c>
      <c r="AC152" s="232">
        <v>0</v>
      </c>
      <c r="AZ152" s="232">
        <v>2</v>
      </c>
      <c r="BA152" s="232">
        <f>IF(AZ152=1,G152,0)</f>
        <v>0</v>
      </c>
      <c r="BB152" s="232">
        <f>IF(AZ152=2,G152,0)</f>
        <v>0</v>
      </c>
      <c r="BC152" s="232">
        <f>IF(AZ152=3,G152,0)</f>
        <v>0</v>
      </c>
      <c r="BD152" s="232">
        <f>IF(AZ152=4,G152,0)</f>
        <v>0</v>
      </c>
      <c r="BE152" s="232">
        <f>IF(AZ152=5,G152,0)</f>
        <v>0</v>
      </c>
      <c r="CA152" s="259">
        <v>1</v>
      </c>
      <c r="CB152" s="259">
        <v>0</v>
      </c>
    </row>
    <row r="153" spans="1:80" x14ac:dyDescent="0.2">
      <c r="A153" s="268"/>
      <c r="B153" s="271"/>
      <c r="C153" s="328" t="s">
        <v>290</v>
      </c>
      <c r="D153" s="329"/>
      <c r="E153" s="272">
        <v>4.3230000000000004</v>
      </c>
      <c r="F153" s="273"/>
      <c r="G153" s="274"/>
      <c r="H153" s="275"/>
      <c r="I153" s="269"/>
      <c r="J153" s="276"/>
      <c r="K153" s="269"/>
      <c r="M153" s="270" t="s">
        <v>290</v>
      </c>
      <c r="O153" s="259"/>
    </row>
    <row r="154" spans="1:80" x14ac:dyDescent="0.2">
      <c r="A154" s="268"/>
      <c r="B154" s="271"/>
      <c r="C154" s="328" t="s">
        <v>291</v>
      </c>
      <c r="D154" s="329"/>
      <c r="E154" s="272">
        <v>28.41</v>
      </c>
      <c r="F154" s="273"/>
      <c r="G154" s="274"/>
      <c r="H154" s="275"/>
      <c r="I154" s="269"/>
      <c r="J154" s="276"/>
      <c r="K154" s="269"/>
      <c r="M154" s="270" t="s">
        <v>291</v>
      </c>
      <c r="O154" s="259"/>
    </row>
    <row r="155" spans="1:80" x14ac:dyDescent="0.2">
      <c r="A155" s="277"/>
      <c r="B155" s="278" t="s">
        <v>99</v>
      </c>
      <c r="C155" s="279" t="s">
        <v>287</v>
      </c>
      <c r="D155" s="280"/>
      <c r="E155" s="281"/>
      <c r="F155" s="282"/>
      <c r="G155" s="283">
        <f>SUM(G151:G154)</f>
        <v>0</v>
      </c>
      <c r="H155" s="284"/>
      <c r="I155" s="285">
        <f>SUM(I151:I154)</f>
        <v>0.10474559999999999</v>
      </c>
      <c r="J155" s="284"/>
      <c r="K155" s="285">
        <f>SUM(K151:K154)</f>
        <v>0</v>
      </c>
      <c r="O155" s="259">
        <v>4</v>
      </c>
      <c r="BA155" s="286">
        <f>SUM(BA151:BA154)</f>
        <v>0</v>
      </c>
      <c r="BB155" s="286">
        <f>SUM(BB151:BB154)</f>
        <v>0</v>
      </c>
      <c r="BC155" s="286">
        <f>SUM(BC151:BC154)</f>
        <v>0</v>
      </c>
      <c r="BD155" s="286">
        <f>SUM(BD151:BD154)</f>
        <v>0</v>
      </c>
      <c r="BE155" s="286">
        <f>SUM(BE151:BE154)</f>
        <v>0</v>
      </c>
    </row>
    <row r="156" spans="1:80" x14ac:dyDescent="0.2">
      <c r="A156" s="249" t="s">
        <v>97</v>
      </c>
      <c r="B156" s="250" t="s">
        <v>292</v>
      </c>
      <c r="C156" s="251" t="s">
        <v>293</v>
      </c>
      <c r="D156" s="252"/>
      <c r="E156" s="253"/>
      <c r="F156" s="253"/>
      <c r="G156" s="254"/>
      <c r="H156" s="255"/>
      <c r="I156" s="256"/>
      <c r="J156" s="257"/>
      <c r="K156" s="258"/>
      <c r="O156" s="259">
        <v>1</v>
      </c>
    </row>
    <row r="157" spans="1:80" x14ac:dyDescent="0.2">
      <c r="A157" s="260">
        <v>47</v>
      </c>
      <c r="B157" s="261" t="s">
        <v>295</v>
      </c>
      <c r="C157" s="262" t="s">
        <v>296</v>
      </c>
      <c r="D157" s="263" t="s">
        <v>297</v>
      </c>
      <c r="E157" s="264">
        <v>3</v>
      </c>
      <c r="F157" s="264">
        <v>0</v>
      </c>
      <c r="G157" s="265">
        <f>E157*F157</f>
        <v>0</v>
      </c>
      <c r="H157" s="266">
        <v>8.9999999999999998E-4</v>
      </c>
      <c r="I157" s="267">
        <f>E157*H157</f>
        <v>2.7000000000000001E-3</v>
      </c>
      <c r="J157" s="266">
        <v>0</v>
      </c>
      <c r="K157" s="267">
        <f>E157*J157</f>
        <v>0</v>
      </c>
      <c r="O157" s="259">
        <v>2</v>
      </c>
      <c r="AA157" s="232">
        <v>1</v>
      </c>
      <c r="AB157" s="232">
        <v>7</v>
      </c>
      <c r="AC157" s="232">
        <v>7</v>
      </c>
      <c r="AZ157" s="232">
        <v>2</v>
      </c>
      <c r="BA157" s="232">
        <f>IF(AZ157=1,G157,0)</f>
        <v>0</v>
      </c>
      <c r="BB157" s="232">
        <f>IF(AZ157=2,G157,0)</f>
        <v>0</v>
      </c>
      <c r="BC157" s="232">
        <f>IF(AZ157=3,G157,0)</f>
        <v>0</v>
      </c>
      <c r="BD157" s="232">
        <f>IF(AZ157=4,G157,0)</f>
        <v>0</v>
      </c>
      <c r="BE157" s="232">
        <f>IF(AZ157=5,G157,0)</f>
        <v>0</v>
      </c>
      <c r="CA157" s="259">
        <v>1</v>
      </c>
      <c r="CB157" s="259">
        <v>7</v>
      </c>
    </row>
    <row r="158" spans="1:80" x14ac:dyDescent="0.2">
      <c r="A158" s="268"/>
      <c r="B158" s="271"/>
      <c r="C158" s="328" t="s">
        <v>198</v>
      </c>
      <c r="D158" s="329"/>
      <c r="E158" s="272">
        <v>1</v>
      </c>
      <c r="F158" s="273"/>
      <c r="G158" s="274"/>
      <c r="H158" s="275"/>
      <c r="I158" s="269"/>
      <c r="J158" s="276"/>
      <c r="K158" s="269"/>
      <c r="M158" s="298">
        <v>4.2506944444444441</v>
      </c>
      <c r="O158" s="259"/>
    </row>
    <row r="159" spans="1:80" x14ac:dyDescent="0.2">
      <c r="A159" s="268"/>
      <c r="B159" s="271"/>
      <c r="C159" s="328" t="s">
        <v>206</v>
      </c>
      <c r="D159" s="329"/>
      <c r="E159" s="272">
        <v>2</v>
      </c>
      <c r="F159" s="273"/>
      <c r="G159" s="274"/>
      <c r="H159" s="275"/>
      <c r="I159" s="269"/>
      <c r="J159" s="276"/>
      <c r="K159" s="269"/>
      <c r="M159" s="298">
        <v>8.3763888888888882</v>
      </c>
      <c r="O159" s="259"/>
    </row>
    <row r="160" spans="1:80" x14ac:dyDescent="0.2">
      <c r="A160" s="277"/>
      <c r="B160" s="278" t="s">
        <v>99</v>
      </c>
      <c r="C160" s="279" t="s">
        <v>294</v>
      </c>
      <c r="D160" s="280"/>
      <c r="E160" s="281"/>
      <c r="F160" s="282"/>
      <c r="G160" s="283">
        <f>SUM(G156:G159)</f>
        <v>0</v>
      </c>
      <c r="H160" s="284"/>
      <c r="I160" s="285">
        <f>SUM(I156:I159)</f>
        <v>2.7000000000000001E-3</v>
      </c>
      <c r="J160" s="284"/>
      <c r="K160" s="285">
        <f>SUM(K156:K159)</f>
        <v>0</v>
      </c>
      <c r="O160" s="259">
        <v>4</v>
      </c>
      <c r="BA160" s="286">
        <f>SUM(BA156:BA159)</f>
        <v>0</v>
      </c>
      <c r="BB160" s="286">
        <f>SUM(BB156:BB159)</f>
        <v>0</v>
      </c>
      <c r="BC160" s="286">
        <f>SUM(BC156:BC159)</f>
        <v>0</v>
      </c>
      <c r="BD160" s="286">
        <f>SUM(BD156:BD159)</f>
        <v>0</v>
      </c>
      <c r="BE160" s="286">
        <f>SUM(BE156:BE159)</f>
        <v>0</v>
      </c>
    </row>
    <row r="161" spans="1:80" x14ac:dyDescent="0.2">
      <c r="A161" s="249" t="s">
        <v>97</v>
      </c>
      <c r="B161" s="250" t="s">
        <v>298</v>
      </c>
      <c r="C161" s="251" t="s">
        <v>299</v>
      </c>
      <c r="D161" s="252"/>
      <c r="E161" s="253"/>
      <c r="F161" s="253"/>
      <c r="G161" s="254"/>
      <c r="H161" s="255"/>
      <c r="I161" s="256"/>
      <c r="J161" s="257"/>
      <c r="K161" s="258"/>
      <c r="O161" s="259">
        <v>1</v>
      </c>
    </row>
    <row r="162" spans="1:80" x14ac:dyDescent="0.2">
      <c r="A162" s="260">
        <v>48</v>
      </c>
      <c r="B162" s="261" t="s">
        <v>301</v>
      </c>
      <c r="C162" s="262" t="s">
        <v>302</v>
      </c>
      <c r="D162" s="263" t="s">
        <v>197</v>
      </c>
      <c r="E162" s="264">
        <v>2</v>
      </c>
      <c r="F162" s="264">
        <v>0</v>
      </c>
      <c r="G162" s="265">
        <f>E162*F162</f>
        <v>0</v>
      </c>
      <c r="H162" s="266">
        <v>1.6800000000000001E-3</v>
      </c>
      <c r="I162" s="267">
        <f>E162*H162</f>
        <v>3.3600000000000001E-3</v>
      </c>
      <c r="J162" s="266">
        <v>0</v>
      </c>
      <c r="K162" s="267">
        <f>E162*J162</f>
        <v>0</v>
      </c>
      <c r="O162" s="259">
        <v>2</v>
      </c>
      <c r="AA162" s="232">
        <v>1</v>
      </c>
      <c r="AB162" s="232">
        <v>7</v>
      </c>
      <c r="AC162" s="232">
        <v>7</v>
      </c>
      <c r="AZ162" s="232">
        <v>2</v>
      </c>
      <c r="BA162" s="232">
        <f>IF(AZ162=1,G162,0)</f>
        <v>0</v>
      </c>
      <c r="BB162" s="232">
        <f>IF(AZ162=2,G162,0)</f>
        <v>0</v>
      </c>
      <c r="BC162" s="232">
        <f>IF(AZ162=3,G162,0)</f>
        <v>0</v>
      </c>
      <c r="BD162" s="232">
        <f>IF(AZ162=4,G162,0)</f>
        <v>0</v>
      </c>
      <c r="BE162" s="232">
        <f>IF(AZ162=5,G162,0)</f>
        <v>0</v>
      </c>
      <c r="CA162" s="259">
        <v>1</v>
      </c>
      <c r="CB162" s="259">
        <v>7</v>
      </c>
    </row>
    <row r="163" spans="1:80" x14ac:dyDescent="0.2">
      <c r="A163" s="268"/>
      <c r="B163" s="271"/>
      <c r="C163" s="328" t="s">
        <v>198</v>
      </c>
      <c r="D163" s="329"/>
      <c r="E163" s="272">
        <v>1</v>
      </c>
      <c r="F163" s="273"/>
      <c r="G163" s="274"/>
      <c r="H163" s="275"/>
      <c r="I163" s="269"/>
      <c r="J163" s="276"/>
      <c r="K163" s="269"/>
      <c r="M163" s="298">
        <v>4.2506944444444441</v>
      </c>
      <c r="O163" s="259"/>
    </row>
    <row r="164" spans="1:80" x14ac:dyDescent="0.2">
      <c r="A164" s="268"/>
      <c r="B164" s="271"/>
      <c r="C164" s="328" t="s">
        <v>199</v>
      </c>
      <c r="D164" s="329"/>
      <c r="E164" s="272">
        <v>1</v>
      </c>
      <c r="F164" s="273"/>
      <c r="G164" s="274"/>
      <c r="H164" s="275"/>
      <c r="I164" s="269"/>
      <c r="J164" s="276"/>
      <c r="K164" s="269"/>
      <c r="M164" s="298">
        <v>8.4590277777777789</v>
      </c>
      <c r="O164" s="259"/>
    </row>
    <row r="165" spans="1:80" ht="22.5" x14ac:dyDescent="0.2">
      <c r="A165" s="260">
        <v>49</v>
      </c>
      <c r="B165" s="261" t="s">
        <v>195</v>
      </c>
      <c r="C165" s="262" t="s">
        <v>303</v>
      </c>
      <c r="D165" s="263" t="s">
        <v>304</v>
      </c>
      <c r="E165" s="264">
        <v>1.4</v>
      </c>
      <c r="F165" s="264">
        <v>0</v>
      </c>
      <c r="G165" s="265">
        <f>E165*F165</f>
        <v>0</v>
      </c>
      <c r="H165" s="266">
        <v>0</v>
      </c>
      <c r="I165" s="267">
        <f>E165*H165</f>
        <v>0</v>
      </c>
      <c r="J165" s="266"/>
      <c r="K165" s="267">
        <f>E165*J165</f>
        <v>0</v>
      </c>
      <c r="O165" s="259">
        <v>2</v>
      </c>
      <c r="AA165" s="232">
        <v>12</v>
      </c>
      <c r="AB165" s="232">
        <v>0</v>
      </c>
      <c r="AC165" s="232">
        <v>11</v>
      </c>
      <c r="AZ165" s="232">
        <v>2</v>
      </c>
      <c r="BA165" s="232">
        <f>IF(AZ165=1,G165,0)</f>
        <v>0</v>
      </c>
      <c r="BB165" s="232">
        <f>IF(AZ165=2,G165,0)</f>
        <v>0</v>
      </c>
      <c r="BC165" s="232">
        <f>IF(AZ165=3,G165,0)</f>
        <v>0</v>
      </c>
      <c r="BD165" s="232">
        <f>IF(AZ165=4,G165,0)</f>
        <v>0</v>
      </c>
      <c r="BE165" s="232">
        <f>IF(AZ165=5,G165,0)</f>
        <v>0</v>
      </c>
      <c r="CA165" s="259">
        <v>12</v>
      </c>
      <c r="CB165" s="259">
        <v>0</v>
      </c>
    </row>
    <row r="166" spans="1:80" x14ac:dyDescent="0.2">
      <c r="A166" s="268"/>
      <c r="B166" s="271"/>
      <c r="C166" s="328" t="s">
        <v>114</v>
      </c>
      <c r="D166" s="329"/>
      <c r="E166" s="272">
        <v>1.4</v>
      </c>
      <c r="F166" s="273"/>
      <c r="G166" s="274"/>
      <c r="H166" s="275"/>
      <c r="I166" s="269"/>
      <c r="J166" s="276"/>
      <c r="K166" s="269"/>
      <c r="M166" s="270" t="s">
        <v>114</v>
      </c>
      <c r="O166" s="259"/>
    </row>
    <row r="167" spans="1:80" x14ac:dyDescent="0.2">
      <c r="A167" s="260">
        <v>50</v>
      </c>
      <c r="B167" s="261" t="s">
        <v>305</v>
      </c>
      <c r="C167" s="262" t="s">
        <v>306</v>
      </c>
      <c r="D167" s="263" t="s">
        <v>12</v>
      </c>
      <c r="E167" s="264"/>
      <c r="F167" s="264">
        <v>0</v>
      </c>
      <c r="G167" s="265">
        <f>E167*F167</f>
        <v>0</v>
      </c>
      <c r="H167" s="266">
        <v>0</v>
      </c>
      <c r="I167" s="267">
        <f>E167*H167</f>
        <v>0</v>
      </c>
      <c r="J167" s="266"/>
      <c r="K167" s="267">
        <f>E167*J167</f>
        <v>0</v>
      </c>
      <c r="O167" s="259">
        <v>2</v>
      </c>
      <c r="AA167" s="232">
        <v>7</v>
      </c>
      <c r="AB167" s="232">
        <v>1002</v>
      </c>
      <c r="AC167" s="232">
        <v>5</v>
      </c>
      <c r="AZ167" s="232">
        <v>2</v>
      </c>
      <c r="BA167" s="232">
        <f>IF(AZ167=1,G167,0)</f>
        <v>0</v>
      </c>
      <c r="BB167" s="232">
        <f>IF(AZ167=2,G167,0)</f>
        <v>0</v>
      </c>
      <c r="BC167" s="232">
        <f>IF(AZ167=3,G167,0)</f>
        <v>0</v>
      </c>
      <c r="BD167" s="232">
        <f>IF(AZ167=4,G167,0)</f>
        <v>0</v>
      </c>
      <c r="BE167" s="232">
        <f>IF(AZ167=5,G167,0)</f>
        <v>0</v>
      </c>
      <c r="CA167" s="259">
        <v>7</v>
      </c>
      <c r="CB167" s="259">
        <v>1002</v>
      </c>
    </row>
    <row r="168" spans="1:80" x14ac:dyDescent="0.2">
      <c r="A168" s="277"/>
      <c r="B168" s="278" t="s">
        <v>99</v>
      </c>
      <c r="C168" s="279" t="s">
        <v>300</v>
      </c>
      <c r="D168" s="280"/>
      <c r="E168" s="281"/>
      <c r="F168" s="282"/>
      <c r="G168" s="283">
        <f>SUM(G161:G167)</f>
        <v>0</v>
      </c>
      <c r="H168" s="284"/>
      <c r="I168" s="285">
        <f>SUM(I161:I167)</f>
        <v>3.3600000000000001E-3</v>
      </c>
      <c r="J168" s="284"/>
      <c r="K168" s="285">
        <f>SUM(K161:K167)</f>
        <v>0</v>
      </c>
      <c r="O168" s="259">
        <v>4</v>
      </c>
      <c r="BA168" s="286">
        <f>SUM(BA161:BA167)</f>
        <v>0</v>
      </c>
      <c r="BB168" s="286">
        <f>SUM(BB161:BB167)</f>
        <v>0</v>
      </c>
      <c r="BC168" s="286">
        <f>SUM(BC161:BC167)</f>
        <v>0</v>
      </c>
      <c r="BD168" s="286">
        <f>SUM(BD161:BD167)</f>
        <v>0</v>
      </c>
      <c r="BE168" s="286">
        <f>SUM(BE161:BE167)</f>
        <v>0</v>
      </c>
    </row>
    <row r="169" spans="1:80" x14ac:dyDescent="0.2">
      <c r="A169" s="249" t="s">
        <v>97</v>
      </c>
      <c r="B169" s="250" t="s">
        <v>307</v>
      </c>
      <c r="C169" s="251" t="s">
        <v>308</v>
      </c>
      <c r="D169" s="252"/>
      <c r="E169" s="253"/>
      <c r="F169" s="253"/>
      <c r="G169" s="254"/>
      <c r="H169" s="255"/>
      <c r="I169" s="256"/>
      <c r="J169" s="257"/>
      <c r="K169" s="258"/>
      <c r="O169" s="259">
        <v>1</v>
      </c>
    </row>
    <row r="170" spans="1:80" x14ac:dyDescent="0.2">
      <c r="A170" s="260">
        <v>51</v>
      </c>
      <c r="B170" s="261" t="s">
        <v>310</v>
      </c>
      <c r="C170" s="262" t="s">
        <v>311</v>
      </c>
      <c r="D170" s="263" t="s">
        <v>113</v>
      </c>
      <c r="E170" s="264">
        <v>25.83</v>
      </c>
      <c r="F170" s="264">
        <v>0</v>
      </c>
      <c r="G170" s="265">
        <f>E170*F170</f>
        <v>0</v>
      </c>
      <c r="H170" s="266">
        <v>2.1000000000000001E-4</v>
      </c>
      <c r="I170" s="267">
        <f>E170*H170</f>
        <v>5.4243E-3</v>
      </c>
      <c r="J170" s="266">
        <v>0</v>
      </c>
      <c r="K170" s="267">
        <f>E170*J170</f>
        <v>0</v>
      </c>
      <c r="O170" s="259">
        <v>2</v>
      </c>
      <c r="AA170" s="232">
        <v>1</v>
      </c>
      <c r="AB170" s="232">
        <v>7</v>
      </c>
      <c r="AC170" s="232">
        <v>7</v>
      </c>
      <c r="AZ170" s="232">
        <v>2</v>
      </c>
      <c r="BA170" s="232">
        <f>IF(AZ170=1,G170,0)</f>
        <v>0</v>
      </c>
      <c r="BB170" s="232">
        <f>IF(AZ170=2,G170,0)</f>
        <v>0</v>
      </c>
      <c r="BC170" s="232">
        <f>IF(AZ170=3,G170,0)</f>
        <v>0</v>
      </c>
      <c r="BD170" s="232">
        <f>IF(AZ170=4,G170,0)</f>
        <v>0</v>
      </c>
      <c r="BE170" s="232">
        <f>IF(AZ170=5,G170,0)</f>
        <v>0</v>
      </c>
      <c r="CA170" s="259">
        <v>1</v>
      </c>
      <c r="CB170" s="259">
        <v>7</v>
      </c>
    </row>
    <row r="171" spans="1:80" x14ac:dyDescent="0.2">
      <c r="A171" s="268"/>
      <c r="B171" s="271"/>
      <c r="C171" s="328" t="s">
        <v>120</v>
      </c>
      <c r="D171" s="329"/>
      <c r="E171" s="272">
        <v>3.93</v>
      </c>
      <c r="F171" s="273"/>
      <c r="G171" s="274"/>
      <c r="H171" s="275"/>
      <c r="I171" s="269"/>
      <c r="J171" s="276"/>
      <c r="K171" s="269"/>
      <c r="M171" s="270" t="s">
        <v>120</v>
      </c>
      <c r="O171" s="259"/>
    </row>
    <row r="172" spans="1:80" x14ac:dyDescent="0.2">
      <c r="A172" s="268"/>
      <c r="B172" s="271"/>
      <c r="C172" s="328" t="s">
        <v>194</v>
      </c>
      <c r="D172" s="329"/>
      <c r="E172" s="272">
        <v>21.9</v>
      </c>
      <c r="F172" s="273"/>
      <c r="G172" s="274"/>
      <c r="H172" s="275"/>
      <c r="I172" s="269"/>
      <c r="J172" s="276"/>
      <c r="K172" s="269"/>
      <c r="M172" s="270" t="s">
        <v>194</v>
      </c>
      <c r="O172" s="259"/>
    </row>
    <row r="173" spans="1:80" ht="22.5" x14ac:dyDescent="0.2">
      <c r="A173" s="260">
        <v>52</v>
      </c>
      <c r="B173" s="261" t="s">
        <v>312</v>
      </c>
      <c r="C173" s="262" t="s">
        <v>313</v>
      </c>
      <c r="D173" s="263" t="s">
        <v>124</v>
      </c>
      <c r="E173" s="264">
        <v>13.08</v>
      </c>
      <c r="F173" s="264">
        <v>0</v>
      </c>
      <c r="G173" s="265">
        <f>E173*F173</f>
        <v>0</v>
      </c>
      <c r="H173" s="266">
        <v>3.4000000000000002E-4</v>
      </c>
      <c r="I173" s="267">
        <f>E173*H173</f>
        <v>4.4472000000000001E-3</v>
      </c>
      <c r="J173" s="266">
        <v>0</v>
      </c>
      <c r="K173" s="267">
        <f>E173*J173</f>
        <v>0</v>
      </c>
      <c r="O173" s="259">
        <v>2</v>
      </c>
      <c r="AA173" s="232">
        <v>1</v>
      </c>
      <c r="AB173" s="232">
        <v>7</v>
      </c>
      <c r="AC173" s="232">
        <v>7</v>
      </c>
      <c r="AZ173" s="232">
        <v>2</v>
      </c>
      <c r="BA173" s="232">
        <f>IF(AZ173=1,G173,0)</f>
        <v>0</v>
      </c>
      <c r="BB173" s="232">
        <f>IF(AZ173=2,G173,0)</f>
        <v>0</v>
      </c>
      <c r="BC173" s="232">
        <f>IF(AZ173=3,G173,0)</f>
        <v>0</v>
      </c>
      <c r="BD173" s="232">
        <f>IF(AZ173=4,G173,0)</f>
        <v>0</v>
      </c>
      <c r="BE173" s="232">
        <f>IF(AZ173=5,G173,0)</f>
        <v>0</v>
      </c>
      <c r="CA173" s="259">
        <v>1</v>
      </c>
      <c r="CB173" s="259">
        <v>7</v>
      </c>
    </row>
    <row r="174" spans="1:80" x14ac:dyDescent="0.2">
      <c r="A174" s="268"/>
      <c r="B174" s="271"/>
      <c r="C174" s="328" t="s">
        <v>314</v>
      </c>
      <c r="D174" s="329"/>
      <c r="E174" s="272">
        <v>13.08</v>
      </c>
      <c r="F174" s="273"/>
      <c r="G174" s="274"/>
      <c r="H174" s="275"/>
      <c r="I174" s="269"/>
      <c r="J174" s="276"/>
      <c r="K174" s="269"/>
      <c r="M174" s="270" t="s">
        <v>314</v>
      </c>
      <c r="O174" s="259"/>
    </row>
    <row r="175" spans="1:80" x14ac:dyDescent="0.2">
      <c r="A175" s="260">
        <v>53</v>
      </c>
      <c r="B175" s="261" t="s">
        <v>315</v>
      </c>
      <c r="C175" s="262" t="s">
        <v>316</v>
      </c>
      <c r="D175" s="263" t="s">
        <v>113</v>
      </c>
      <c r="E175" s="264">
        <v>25.83</v>
      </c>
      <c r="F175" s="264">
        <v>0</v>
      </c>
      <c r="G175" s="265">
        <f>E175*F175</f>
        <v>0</v>
      </c>
      <c r="H175" s="266">
        <v>4.7499999999999999E-3</v>
      </c>
      <c r="I175" s="267">
        <f>E175*H175</f>
        <v>0.12269249999999998</v>
      </c>
      <c r="J175" s="266">
        <v>0</v>
      </c>
      <c r="K175" s="267">
        <f>E175*J175</f>
        <v>0</v>
      </c>
      <c r="O175" s="259">
        <v>2</v>
      </c>
      <c r="AA175" s="232">
        <v>1</v>
      </c>
      <c r="AB175" s="232">
        <v>0</v>
      </c>
      <c r="AC175" s="232">
        <v>0</v>
      </c>
      <c r="AZ175" s="232">
        <v>2</v>
      </c>
      <c r="BA175" s="232">
        <f>IF(AZ175=1,G175,0)</f>
        <v>0</v>
      </c>
      <c r="BB175" s="232">
        <f>IF(AZ175=2,G175,0)</f>
        <v>0</v>
      </c>
      <c r="BC175" s="232">
        <f>IF(AZ175=3,G175,0)</f>
        <v>0</v>
      </c>
      <c r="BD175" s="232">
        <f>IF(AZ175=4,G175,0)</f>
        <v>0</v>
      </c>
      <c r="BE175" s="232">
        <f>IF(AZ175=5,G175,0)</f>
        <v>0</v>
      </c>
      <c r="CA175" s="259">
        <v>1</v>
      </c>
      <c r="CB175" s="259">
        <v>0</v>
      </c>
    </row>
    <row r="176" spans="1:80" x14ac:dyDescent="0.2">
      <c r="A176" s="268"/>
      <c r="B176" s="271"/>
      <c r="C176" s="328" t="s">
        <v>120</v>
      </c>
      <c r="D176" s="329"/>
      <c r="E176" s="272">
        <v>3.93</v>
      </c>
      <c r="F176" s="273"/>
      <c r="G176" s="274"/>
      <c r="H176" s="275"/>
      <c r="I176" s="269"/>
      <c r="J176" s="276"/>
      <c r="K176" s="269"/>
      <c r="M176" s="270" t="s">
        <v>120</v>
      </c>
      <c r="O176" s="259"/>
    </row>
    <row r="177" spans="1:80" x14ac:dyDescent="0.2">
      <c r="A177" s="268"/>
      <c r="B177" s="271"/>
      <c r="C177" s="328" t="s">
        <v>194</v>
      </c>
      <c r="D177" s="329"/>
      <c r="E177" s="272">
        <v>21.9</v>
      </c>
      <c r="F177" s="273"/>
      <c r="G177" s="274"/>
      <c r="H177" s="275"/>
      <c r="I177" s="269"/>
      <c r="J177" s="276"/>
      <c r="K177" s="269"/>
      <c r="M177" s="270" t="s">
        <v>194</v>
      </c>
      <c r="O177" s="259"/>
    </row>
    <row r="178" spans="1:80" x14ac:dyDescent="0.2">
      <c r="A178" s="260">
        <v>54</v>
      </c>
      <c r="B178" s="261" t="s">
        <v>317</v>
      </c>
      <c r="C178" s="262" t="s">
        <v>318</v>
      </c>
      <c r="D178" s="263" t="s">
        <v>124</v>
      </c>
      <c r="E178" s="264">
        <v>39.14</v>
      </c>
      <c r="F178" s="264">
        <v>0</v>
      </c>
      <c r="G178" s="265">
        <f>E178*F178</f>
        <v>0</v>
      </c>
      <c r="H178" s="266">
        <v>4.0000000000000003E-5</v>
      </c>
      <c r="I178" s="267">
        <f>E178*H178</f>
        <v>1.5656000000000001E-3</v>
      </c>
      <c r="J178" s="266">
        <v>0</v>
      </c>
      <c r="K178" s="267">
        <f>E178*J178</f>
        <v>0</v>
      </c>
      <c r="O178" s="259">
        <v>2</v>
      </c>
      <c r="AA178" s="232">
        <v>1</v>
      </c>
      <c r="AB178" s="232">
        <v>7</v>
      </c>
      <c r="AC178" s="232">
        <v>7</v>
      </c>
      <c r="AZ178" s="232">
        <v>2</v>
      </c>
      <c r="BA178" s="232">
        <f>IF(AZ178=1,G178,0)</f>
        <v>0</v>
      </c>
      <c r="BB178" s="232">
        <f>IF(AZ178=2,G178,0)</f>
        <v>0</v>
      </c>
      <c r="BC178" s="232">
        <f>IF(AZ178=3,G178,0)</f>
        <v>0</v>
      </c>
      <c r="BD178" s="232">
        <f>IF(AZ178=4,G178,0)</f>
        <v>0</v>
      </c>
      <c r="BE178" s="232">
        <f>IF(AZ178=5,G178,0)</f>
        <v>0</v>
      </c>
      <c r="CA178" s="259">
        <v>1</v>
      </c>
      <c r="CB178" s="259">
        <v>7</v>
      </c>
    </row>
    <row r="179" spans="1:80" x14ac:dyDescent="0.2">
      <c r="A179" s="268"/>
      <c r="B179" s="271"/>
      <c r="C179" s="328" t="s">
        <v>319</v>
      </c>
      <c r="D179" s="329"/>
      <c r="E179" s="272">
        <v>3.8</v>
      </c>
      <c r="F179" s="273"/>
      <c r="G179" s="274"/>
      <c r="H179" s="275"/>
      <c r="I179" s="269"/>
      <c r="J179" s="276"/>
      <c r="K179" s="269"/>
      <c r="M179" s="270" t="s">
        <v>319</v>
      </c>
      <c r="O179" s="259"/>
    </row>
    <row r="180" spans="1:80" x14ac:dyDescent="0.2">
      <c r="A180" s="268"/>
      <c r="B180" s="271"/>
      <c r="C180" s="328" t="s">
        <v>320</v>
      </c>
      <c r="D180" s="329"/>
      <c r="E180" s="272">
        <v>6.85</v>
      </c>
      <c r="F180" s="273"/>
      <c r="G180" s="274"/>
      <c r="H180" s="275"/>
      <c r="I180" s="269"/>
      <c r="J180" s="276"/>
      <c r="K180" s="269"/>
      <c r="M180" s="270" t="s">
        <v>320</v>
      </c>
      <c r="O180" s="259"/>
    </row>
    <row r="181" spans="1:80" x14ac:dyDescent="0.2">
      <c r="A181" s="268"/>
      <c r="B181" s="271"/>
      <c r="C181" s="328" t="s">
        <v>321</v>
      </c>
      <c r="D181" s="329"/>
      <c r="E181" s="272">
        <v>17.8</v>
      </c>
      <c r="F181" s="273"/>
      <c r="G181" s="274"/>
      <c r="H181" s="275"/>
      <c r="I181" s="269"/>
      <c r="J181" s="276"/>
      <c r="K181" s="269"/>
      <c r="M181" s="270" t="s">
        <v>321</v>
      </c>
      <c r="O181" s="259"/>
    </row>
    <row r="182" spans="1:80" x14ac:dyDescent="0.2">
      <c r="A182" s="268"/>
      <c r="B182" s="271"/>
      <c r="C182" s="328" t="s">
        <v>322</v>
      </c>
      <c r="D182" s="329"/>
      <c r="E182" s="272">
        <v>10.69</v>
      </c>
      <c r="F182" s="273"/>
      <c r="G182" s="274"/>
      <c r="H182" s="275"/>
      <c r="I182" s="269"/>
      <c r="J182" s="276"/>
      <c r="K182" s="269"/>
      <c r="M182" s="270" t="s">
        <v>322</v>
      </c>
      <c r="O182" s="259"/>
    </row>
    <row r="183" spans="1:80" x14ac:dyDescent="0.2">
      <c r="A183" s="260">
        <v>55</v>
      </c>
      <c r="B183" s="261" t="s">
        <v>323</v>
      </c>
      <c r="C183" s="262" t="s">
        <v>324</v>
      </c>
      <c r="D183" s="263" t="s">
        <v>113</v>
      </c>
      <c r="E183" s="264">
        <v>25.83</v>
      </c>
      <c r="F183" s="264">
        <v>0</v>
      </c>
      <c r="G183" s="265">
        <f>E183*F183</f>
        <v>0</v>
      </c>
      <c r="H183" s="266">
        <v>0</v>
      </c>
      <c r="I183" s="267">
        <f>E183*H183</f>
        <v>0</v>
      </c>
      <c r="J183" s="266">
        <v>0</v>
      </c>
      <c r="K183" s="267">
        <f>E183*J183</f>
        <v>0</v>
      </c>
      <c r="O183" s="259">
        <v>2</v>
      </c>
      <c r="AA183" s="232">
        <v>1</v>
      </c>
      <c r="AB183" s="232">
        <v>7</v>
      </c>
      <c r="AC183" s="232">
        <v>7</v>
      </c>
      <c r="AZ183" s="232">
        <v>2</v>
      </c>
      <c r="BA183" s="232">
        <f>IF(AZ183=1,G183,0)</f>
        <v>0</v>
      </c>
      <c r="BB183" s="232">
        <f>IF(AZ183=2,G183,0)</f>
        <v>0</v>
      </c>
      <c r="BC183" s="232">
        <f>IF(AZ183=3,G183,0)</f>
        <v>0</v>
      </c>
      <c r="BD183" s="232">
        <f>IF(AZ183=4,G183,0)</f>
        <v>0</v>
      </c>
      <c r="BE183" s="232">
        <f>IF(AZ183=5,G183,0)</f>
        <v>0</v>
      </c>
      <c r="CA183" s="259">
        <v>1</v>
      </c>
      <c r="CB183" s="259">
        <v>7</v>
      </c>
    </row>
    <row r="184" spans="1:80" x14ac:dyDescent="0.2">
      <c r="A184" s="260">
        <v>56</v>
      </c>
      <c r="B184" s="261" t="s">
        <v>325</v>
      </c>
      <c r="C184" s="262" t="s">
        <v>326</v>
      </c>
      <c r="D184" s="263" t="s">
        <v>113</v>
      </c>
      <c r="E184" s="264">
        <v>25.83</v>
      </c>
      <c r="F184" s="264">
        <v>0</v>
      </c>
      <c r="G184" s="265">
        <f>E184*F184</f>
        <v>0</v>
      </c>
      <c r="H184" s="266">
        <v>8.0000000000000004E-4</v>
      </c>
      <c r="I184" s="267">
        <f>E184*H184</f>
        <v>2.0663999999999998E-2</v>
      </c>
      <c r="J184" s="266">
        <v>0</v>
      </c>
      <c r="K184" s="267">
        <f>E184*J184</f>
        <v>0</v>
      </c>
      <c r="O184" s="259">
        <v>2</v>
      </c>
      <c r="AA184" s="232">
        <v>1</v>
      </c>
      <c r="AB184" s="232">
        <v>7</v>
      </c>
      <c r="AC184" s="232">
        <v>7</v>
      </c>
      <c r="AZ184" s="232">
        <v>2</v>
      </c>
      <c r="BA184" s="232">
        <f>IF(AZ184=1,G184,0)</f>
        <v>0</v>
      </c>
      <c r="BB184" s="232">
        <f>IF(AZ184=2,G184,0)</f>
        <v>0</v>
      </c>
      <c r="BC184" s="232">
        <f>IF(AZ184=3,G184,0)</f>
        <v>0</v>
      </c>
      <c r="BD184" s="232">
        <f>IF(AZ184=4,G184,0)</f>
        <v>0</v>
      </c>
      <c r="BE184" s="232">
        <f>IF(AZ184=5,G184,0)</f>
        <v>0</v>
      </c>
      <c r="CA184" s="259">
        <v>1</v>
      </c>
      <c r="CB184" s="259">
        <v>7</v>
      </c>
    </row>
    <row r="185" spans="1:80" x14ac:dyDescent="0.2">
      <c r="A185" s="268"/>
      <c r="B185" s="271"/>
      <c r="C185" s="328" t="s">
        <v>120</v>
      </c>
      <c r="D185" s="329"/>
      <c r="E185" s="272">
        <v>3.93</v>
      </c>
      <c r="F185" s="273"/>
      <c r="G185" s="274"/>
      <c r="H185" s="275"/>
      <c r="I185" s="269"/>
      <c r="J185" s="276"/>
      <c r="K185" s="269"/>
      <c r="M185" s="270" t="s">
        <v>120</v>
      </c>
      <c r="O185" s="259"/>
    </row>
    <row r="186" spans="1:80" x14ac:dyDescent="0.2">
      <c r="A186" s="268"/>
      <c r="B186" s="271"/>
      <c r="C186" s="328" t="s">
        <v>194</v>
      </c>
      <c r="D186" s="329"/>
      <c r="E186" s="272">
        <v>21.9</v>
      </c>
      <c r="F186" s="273"/>
      <c r="G186" s="274"/>
      <c r="H186" s="275"/>
      <c r="I186" s="269"/>
      <c r="J186" s="276"/>
      <c r="K186" s="269"/>
      <c r="M186" s="270" t="s">
        <v>194</v>
      </c>
      <c r="O186" s="259"/>
    </row>
    <row r="187" spans="1:80" ht="22.5" x14ac:dyDescent="0.2">
      <c r="A187" s="260">
        <v>57</v>
      </c>
      <c r="B187" s="261" t="s">
        <v>327</v>
      </c>
      <c r="C187" s="262" t="s">
        <v>328</v>
      </c>
      <c r="D187" s="263" t="s">
        <v>113</v>
      </c>
      <c r="E187" s="264">
        <v>27.121500000000001</v>
      </c>
      <c r="F187" s="264">
        <v>0</v>
      </c>
      <c r="G187" s="265">
        <f>E187*F187</f>
        <v>0</v>
      </c>
      <c r="H187" s="266">
        <v>1.9199999999999998E-2</v>
      </c>
      <c r="I187" s="267">
        <f>E187*H187</f>
        <v>0.5207328</v>
      </c>
      <c r="J187" s="266"/>
      <c r="K187" s="267">
        <f>E187*J187</f>
        <v>0</v>
      </c>
      <c r="O187" s="259">
        <v>2</v>
      </c>
      <c r="AA187" s="232">
        <v>3</v>
      </c>
      <c r="AB187" s="232">
        <v>7</v>
      </c>
      <c r="AC187" s="232">
        <v>597642030</v>
      </c>
      <c r="AZ187" s="232">
        <v>2</v>
      </c>
      <c r="BA187" s="232">
        <f>IF(AZ187=1,G187,0)</f>
        <v>0</v>
      </c>
      <c r="BB187" s="232">
        <f>IF(AZ187=2,G187,0)</f>
        <v>0</v>
      </c>
      <c r="BC187" s="232">
        <f>IF(AZ187=3,G187,0)</f>
        <v>0</v>
      </c>
      <c r="BD187" s="232">
        <f>IF(AZ187=4,G187,0)</f>
        <v>0</v>
      </c>
      <c r="BE187" s="232">
        <f>IF(AZ187=5,G187,0)</f>
        <v>0</v>
      </c>
      <c r="CA187" s="259">
        <v>3</v>
      </c>
      <c r="CB187" s="259">
        <v>7</v>
      </c>
    </row>
    <row r="188" spans="1:80" x14ac:dyDescent="0.2">
      <c r="A188" s="268"/>
      <c r="B188" s="271"/>
      <c r="C188" s="328" t="s">
        <v>329</v>
      </c>
      <c r="D188" s="329"/>
      <c r="E188" s="272">
        <v>4.1265000000000001</v>
      </c>
      <c r="F188" s="273"/>
      <c r="G188" s="274"/>
      <c r="H188" s="275"/>
      <c r="I188" s="269"/>
      <c r="J188" s="276"/>
      <c r="K188" s="269"/>
      <c r="M188" s="270" t="s">
        <v>329</v>
      </c>
      <c r="O188" s="259"/>
    </row>
    <row r="189" spans="1:80" x14ac:dyDescent="0.2">
      <c r="A189" s="268"/>
      <c r="B189" s="271"/>
      <c r="C189" s="328" t="s">
        <v>330</v>
      </c>
      <c r="D189" s="329"/>
      <c r="E189" s="272">
        <v>22.995000000000001</v>
      </c>
      <c r="F189" s="273"/>
      <c r="G189" s="274"/>
      <c r="H189" s="275"/>
      <c r="I189" s="269"/>
      <c r="J189" s="276"/>
      <c r="K189" s="269"/>
      <c r="M189" s="270" t="s">
        <v>330</v>
      </c>
      <c r="O189" s="259"/>
    </row>
    <row r="190" spans="1:80" x14ac:dyDescent="0.2">
      <c r="A190" s="260">
        <v>58</v>
      </c>
      <c r="B190" s="261" t="s">
        <v>331</v>
      </c>
      <c r="C190" s="262" t="s">
        <v>332</v>
      </c>
      <c r="D190" s="263" t="s">
        <v>197</v>
      </c>
      <c r="E190" s="264">
        <v>45.78</v>
      </c>
      <c r="F190" s="264">
        <v>0</v>
      </c>
      <c r="G190" s="265">
        <f>E190*F190</f>
        <v>0</v>
      </c>
      <c r="H190" s="266">
        <v>4.4999999999999999E-4</v>
      </c>
      <c r="I190" s="267">
        <f>E190*H190</f>
        <v>2.0601000000000001E-2</v>
      </c>
      <c r="J190" s="266"/>
      <c r="K190" s="267">
        <f>E190*J190</f>
        <v>0</v>
      </c>
      <c r="O190" s="259">
        <v>2</v>
      </c>
      <c r="AA190" s="232">
        <v>3</v>
      </c>
      <c r="AB190" s="232">
        <v>7</v>
      </c>
      <c r="AC190" s="232">
        <v>597642410</v>
      </c>
      <c r="AZ190" s="232">
        <v>2</v>
      </c>
      <c r="BA190" s="232">
        <f>IF(AZ190=1,G190,0)</f>
        <v>0</v>
      </c>
      <c r="BB190" s="232">
        <f>IF(AZ190=2,G190,0)</f>
        <v>0</v>
      </c>
      <c r="BC190" s="232">
        <f>IF(AZ190=3,G190,0)</f>
        <v>0</v>
      </c>
      <c r="BD190" s="232">
        <f>IF(AZ190=4,G190,0)</f>
        <v>0</v>
      </c>
      <c r="BE190" s="232">
        <f>IF(AZ190=5,G190,0)</f>
        <v>0</v>
      </c>
      <c r="CA190" s="259">
        <v>3</v>
      </c>
      <c r="CB190" s="259">
        <v>7</v>
      </c>
    </row>
    <row r="191" spans="1:80" x14ac:dyDescent="0.2">
      <c r="A191" s="268"/>
      <c r="B191" s="271"/>
      <c r="C191" s="328" t="s">
        <v>333</v>
      </c>
      <c r="D191" s="329"/>
      <c r="E191" s="272">
        <v>45.78</v>
      </c>
      <c r="F191" s="273"/>
      <c r="G191" s="274"/>
      <c r="H191" s="275"/>
      <c r="I191" s="269"/>
      <c r="J191" s="276"/>
      <c r="K191" s="269"/>
      <c r="M191" s="270" t="s">
        <v>333</v>
      </c>
      <c r="O191" s="259"/>
    </row>
    <row r="192" spans="1:80" x14ac:dyDescent="0.2">
      <c r="A192" s="260">
        <v>59</v>
      </c>
      <c r="B192" s="261" t="s">
        <v>334</v>
      </c>
      <c r="C192" s="262" t="s">
        <v>335</v>
      </c>
      <c r="D192" s="263" t="s">
        <v>12</v>
      </c>
      <c r="E192" s="264"/>
      <c r="F192" s="264">
        <v>0</v>
      </c>
      <c r="G192" s="265">
        <f>E192*F192</f>
        <v>0</v>
      </c>
      <c r="H192" s="266">
        <v>0</v>
      </c>
      <c r="I192" s="267">
        <f>E192*H192</f>
        <v>0</v>
      </c>
      <c r="J192" s="266"/>
      <c r="K192" s="267">
        <f>E192*J192</f>
        <v>0</v>
      </c>
      <c r="O192" s="259">
        <v>2</v>
      </c>
      <c r="AA192" s="232">
        <v>7</v>
      </c>
      <c r="AB192" s="232">
        <v>1002</v>
      </c>
      <c r="AC192" s="232">
        <v>5</v>
      </c>
      <c r="AZ192" s="232">
        <v>2</v>
      </c>
      <c r="BA192" s="232">
        <f>IF(AZ192=1,G192,0)</f>
        <v>0</v>
      </c>
      <c r="BB192" s="232">
        <f>IF(AZ192=2,G192,0)</f>
        <v>0</v>
      </c>
      <c r="BC192" s="232">
        <f>IF(AZ192=3,G192,0)</f>
        <v>0</v>
      </c>
      <c r="BD192" s="232">
        <f>IF(AZ192=4,G192,0)</f>
        <v>0</v>
      </c>
      <c r="BE192" s="232">
        <f>IF(AZ192=5,G192,0)</f>
        <v>0</v>
      </c>
      <c r="CA192" s="259">
        <v>7</v>
      </c>
      <c r="CB192" s="259">
        <v>1002</v>
      </c>
    </row>
    <row r="193" spans="1:80" x14ac:dyDescent="0.2">
      <c r="A193" s="277"/>
      <c r="B193" s="278" t="s">
        <v>99</v>
      </c>
      <c r="C193" s="279" t="s">
        <v>309</v>
      </c>
      <c r="D193" s="280"/>
      <c r="E193" s="281"/>
      <c r="F193" s="282"/>
      <c r="G193" s="283">
        <f>SUM(G169:G192)</f>
        <v>0</v>
      </c>
      <c r="H193" s="284"/>
      <c r="I193" s="285">
        <f>SUM(I169:I192)</f>
        <v>0.69612739999999995</v>
      </c>
      <c r="J193" s="284"/>
      <c r="K193" s="285">
        <f>SUM(K169:K192)</f>
        <v>0</v>
      </c>
      <c r="O193" s="259">
        <v>4</v>
      </c>
      <c r="BA193" s="286">
        <f>SUM(BA169:BA192)</f>
        <v>0</v>
      </c>
      <c r="BB193" s="286">
        <f>SUM(BB169:BB192)</f>
        <v>0</v>
      </c>
      <c r="BC193" s="286">
        <f>SUM(BC169:BC192)</f>
        <v>0</v>
      </c>
      <c r="BD193" s="286">
        <f>SUM(BD169:BD192)</f>
        <v>0</v>
      </c>
      <c r="BE193" s="286">
        <f>SUM(BE169:BE192)</f>
        <v>0</v>
      </c>
    </row>
    <row r="194" spans="1:80" x14ac:dyDescent="0.2">
      <c r="A194" s="249" t="s">
        <v>97</v>
      </c>
      <c r="B194" s="250" t="s">
        <v>336</v>
      </c>
      <c r="C194" s="251" t="s">
        <v>337</v>
      </c>
      <c r="D194" s="252"/>
      <c r="E194" s="253"/>
      <c r="F194" s="253"/>
      <c r="G194" s="254"/>
      <c r="H194" s="255"/>
      <c r="I194" s="256"/>
      <c r="J194" s="257"/>
      <c r="K194" s="258"/>
      <c r="O194" s="259">
        <v>1</v>
      </c>
    </row>
    <row r="195" spans="1:80" x14ac:dyDescent="0.2">
      <c r="A195" s="260">
        <v>60</v>
      </c>
      <c r="B195" s="261" t="s">
        <v>339</v>
      </c>
      <c r="C195" s="262" t="s">
        <v>340</v>
      </c>
      <c r="D195" s="263" t="s">
        <v>113</v>
      </c>
      <c r="E195" s="264">
        <v>25.83</v>
      </c>
      <c r="F195" s="264">
        <v>0</v>
      </c>
      <c r="G195" s="265">
        <f>E195*F195</f>
        <v>0</v>
      </c>
      <c r="H195" s="266">
        <v>8.1899999999999994E-3</v>
      </c>
      <c r="I195" s="267">
        <f>E195*H195</f>
        <v>0.21154769999999998</v>
      </c>
      <c r="J195" s="266">
        <v>0</v>
      </c>
      <c r="K195" s="267">
        <f>E195*J195</f>
        <v>0</v>
      </c>
      <c r="O195" s="259">
        <v>2</v>
      </c>
      <c r="AA195" s="232">
        <v>1</v>
      </c>
      <c r="AB195" s="232">
        <v>7</v>
      </c>
      <c r="AC195" s="232">
        <v>7</v>
      </c>
      <c r="AZ195" s="232">
        <v>2</v>
      </c>
      <c r="BA195" s="232">
        <f>IF(AZ195=1,G195,0)</f>
        <v>0</v>
      </c>
      <c r="BB195" s="232">
        <f>IF(AZ195=2,G195,0)</f>
        <v>0</v>
      </c>
      <c r="BC195" s="232">
        <f>IF(AZ195=3,G195,0)</f>
        <v>0</v>
      </c>
      <c r="BD195" s="232">
        <f>IF(AZ195=4,G195,0)</f>
        <v>0</v>
      </c>
      <c r="BE195" s="232">
        <f>IF(AZ195=5,G195,0)</f>
        <v>0</v>
      </c>
      <c r="CA195" s="259">
        <v>1</v>
      </c>
      <c r="CB195" s="259">
        <v>7</v>
      </c>
    </row>
    <row r="196" spans="1:80" x14ac:dyDescent="0.2">
      <c r="A196" s="268"/>
      <c r="B196" s="271"/>
      <c r="C196" s="328" t="s">
        <v>120</v>
      </c>
      <c r="D196" s="329"/>
      <c r="E196" s="272">
        <v>3.93</v>
      </c>
      <c r="F196" s="273"/>
      <c r="G196" s="274"/>
      <c r="H196" s="275"/>
      <c r="I196" s="269"/>
      <c r="J196" s="276"/>
      <c r="K196" s="269"/>
      <c r="M196" s="270" t="s">
        <v>120</v>
      </c>
      <c r="O196" s="259"/>
    </row>
    <row r="197" spans="1:80" x14ac:dyDescent="0.2">
      <c r="A197" s="268"/>
      <c r="B197" s="271"/>
      <c r="C197" s="328" t="s">
        <v>194</v>
      </c>
      <c r="D197" s="329"/>
      <c r="E197" s="272">
        <v>21.9</v>
      </c>
      <c r="F197" s="273"/>
      <c r="G197" s="274"/>
      <c r="H197" s="275"/>
      <c r="I197" s="269"/>
      <c r="J197" s="276"/>
      <c r="K197" s="269"/>
      <c r="M197" s="270" t="s">
        <v>194</v>
      </c>
      <c r="O197" s="259"/>
    </row>
    <row r="198" spans="1:80" x14ac:dyDescent="0.2">
      <c r="A198" s="277"/>
      <c r="B198" s="278" t="s">
        <v>99</v>
      </c>
      <c r="C198" s="279" t="s">
        <v>338</v>
      </c>
      <c r="D198" s="280"/>
      <c r="E198" s="281"/>
      <c r="F198" s="282"/>
      <c r="G198" s="283">
        <f>SUM(G194:G197)</f>
        <v>0</v>
      </c>
      <c r="H198" s="284"/>
      <c r="I198" s="285">
        <f>SUM(I194:I197)</f>
        <v>0.21154769999999998</v>
      </c>
      <c r="J198" s="284"/>
      <c r="K198" s="285">
        <f>SUM(K194:K197)</f>
        <v>0</v>
      </c>
      <c r="O198" s="259">
        <v>4</v>
      </c>
      <c r="BA198" s="286">
        <f>SUM(BA194:BA197)</f>
        <v>0</v>
      </c>
      <c r="BB198" s="286">
        <f>SUM(BB194:BB197)</f>
        <v>0</v>
      </c>
      <c r="BC198" s="286">
        <f>SUM(BC194:BC197)</f>
        <v>0</v>
      </c>
      <c r="BD198" s="286">
        <f>SUM(BD194:BD197)</f>
        <v>0</v>
      </c>
      <c r="BE198" s="286">
        <f>SUM(BE194:BE197)</f>
        <v>0</v>
      </c>
    </row>
    <row r="199" spans="1:80" x14ac:dyDescent="0.2">
      <c r="A199" s="249" t="s">
        <v>97</v>
      </c>
      <c r="B199" s="250" t="s">
        <v>341</v>
      </c>
      <c r="C199" s="251" t="s">
        <v>342</v>
      </c>
      <c r="D199" s="252"/>
      <c r="E199" s="253"/>
      <c r="F199" s="253"/>
      <c r="G199" s="254"/>
      <c r="H199" s="255"/>
      <c r="I199" s="256"/>
      <c r="J199" s="257"/>
      <c r="K199" s="258"/>
      <c r="O199" s="259">
        <v>1</v>
      </c>
    </row>
    <row r="200" spans="1:80" ht="22.5" x14ac:dyDescent="0.2">
      <c r="A200" s="260">
        <v>61</v>
      </c>
      <c r="B200" s="261" t="s">
        <v>344</v>
      </c>
      <c r="C200" s="262" t="s">
        <v>345</v>
      </c>
      <c r="D200" s="263" t="s">
        <v>113</v>
      </c>
      <c r="E200" s="264">
        <v>73.094999999999999</v>
      </c>
      <c r="F200" s="264">
        <v>0</v>
      </c>
      <c r="G200" s="265">
        <f>E200*F200</f>
        <v>0</v>
      </c>
      <c r="H200" s="266">
        <v>2.8500000000000001E-3</v>
      </c>
      <c r="I200" s="267">
        <f>E200*H200</f>
        <v>0.20832075</v>
      </c>
      <c r="J200" s="266">
        <v>0</v>
      </c>
      <c r="K200" s="267">
        <f>E200*J200</f>
        <v>0</v>
      </c>
      <c r="O200" s="259">
        <v>2</v>
      </c>
      <c r="AA200" s="232">
        <v>1</v>
      </c>
      <c r="AB200" s="232">
        <v>7</v>
      </c>
      <c r="AC200" s="232">
        <v>7</v>
      </c>
      <c r="AZ200" s="232">
        <v>2</v>
      </c>
      <c r="BA200" s="232">
        <f>IF(AZ200=1,G200,0)</f>
        <v>0</v>
      </c>
      <c r="BB200" s="232">
        <f>IF(AZ200=2,G200,0)</f>
        <v>0</v>
      </c>
      <c r="BC200" s="232">
        <f>IF(AZ200=3,G200,0)</f>
        <v>0</v>
      </c>
      <c r="BD200" s="232">
        <f>IF(AZ200=4,G200,0)</f>
        <v>0</v>
      </c>
      <c r="BE200" s="232">
        <f>IF(AZ200=5,G200,0)</f>
        <v>0</v>
      </c>
      <c r="CA200" s="259">
        <v>1</v>
      </c>
      <c r="CB200" s="259">
        <v>7</v>
      </c>
    </row>
    <row r="201" spans="1:80" x14ac:dyDescent="0.2">
      <c r="A201" s="268"/>
      <c r="B201" s="271"/>
      <c r="C201" s="328" t="s">
        <v>155</v>
      </c>
      <c r="D201" s="329"/>
      <c r="E201" s="272">
        <v>6.84</v>
      </c>
      <c r="F201" s="273"/>
      <c r="G201" s="274"/>
      <c r="H201" s="275"/>
      <c r="I201" s="269"/>
      <c r="J201" s="276"/>
      <c r="K201" s="269"/>
      <c r="M201" s="270" t="s">
        <v>155</v>
      </c>
      <c r="O201" s="259"/>
    </row>
    <row r="202" spans="1:80" x14ac:dyDescent="0.2">
      <c r="A202" s="268"/>
      <c r="B202" s="271"/>
      <c r="C202" s="328" t="s">
        <v>156</v>
      </c>
      <c r="D202" s="329"/>
      <c r="E202" s="272">
        <v>13.7</v>
      </c>
      <c r="F202" s="273"/>
      <c r="G202" s="274"/>
      <c r="H202" s="275"/>
      <c r="I202" s="269"/>
      <c r="J202" s="276"/>
      <c r="K202" s="269"/>
      <c r="M202" s="270" t="s">
        <v>156</v>
      </c>
      <c r="O202" s="259"/>
    </row>
    <row r="203" spans="1:80" x14ac:dyDescent="0.2">
      <c r="A203" s="268"/>
      <c r="B203" s="271"/>
      <c r="C203" s="330" t="s">
        <v>147</v>
      </c>
      <c r="D203" s="329"/>
      <c r="E203" s="297">
        <v>20.54</v>
      </c>
      <c r="F203" s="273"/>
      <c r="G203" s="274"/>
      <c r="H203" s="275"/>
      <c r="I203" s="269"/>
      <c r="J203" s="276"/>
      <c r="K203" s="269"/>
      <c r="M203" s="270" t="s">
        <v>147</v>
      </c>
      <c r="O203" s="259"/>
    </row>
    <row r="204" spans="1:80" x14ac:dyDescent="0.2">
      <c r="A204" s="268"/>
      <c r="B204" s="271"/>
      <c r="C204" s="328" t="s">
        <v>346</v>
      </c>
      <c r="D204" s="329"/>
      <c r="E204" s="272">
        <v>23.456</v>
      </c>
      <c r="F204" s="273"/>
      <c r="G204" s="274"/>
      <c r="H204" s="275"/>
      <c r="I204" s="269"/>
      <c r="J204" s="276"/>
      <c r="K204" s="269"/>
      <c r="M204" s="270" t="s">
        <v>346</v>
      </c>
      <c r="O204" s="259"/>
    </row>
    <row r="205" spans="1:80" x14ac:dyDescent="0.2">
      <c r="A205" s="268"/>
      <c r="B205" s="271"/>
      <c r="C205" s="328" t="s">
        <v>347</v>
      </c>
      <c r="D205" s="329"/>
      <c r="E205" s="272">
        <v>5.3940000000000001</v>
      </c>
      <c r="F205" s="273"/>
      <c r="G205" s="274"/>
      <c r="H205" s="275"/>
      <c r="I205" s="269"/>
      <c r="J205" s="276"/>
      <c r="K205" s="269"/>
      <c r="M205" s="270" t="s">
        <v>347</v>
      </c>
      <c r="O205" s="259"/>
    </row>
    <row r="206" spans="1:80" x14ac:dyDescent="0.2">
      <c r="A206" s="268"/>
      <c r="B206" s="271"/>
      <c r="C206" s="330" t="s">
        <v>147</v>
      </c>
      <c r="D206" s="329"/>
      <c r="E206" s="297">
        <v>28.85</v>
      </c>
      <c r="F206" s="273"/>
      <c r="G206" s="274"/>
      <c r="H206" s="275"/>
      <c r="I206" s="269"/>
      <c r="J206" s="276"/>
      <c r="K206" s="269"/>
      <c r="M206" s="270" t="s">
        <v>147</v>
      </c>
      <c r="O206" s="259"/>
    </row>
    <row r="207" spans="1:80" x14ac:dyDescent="0.2">
      <c r="A207" s="268"/>
      <c r="B207" s="271"/>
      <c r="C207" s="328" t="s">
        <v>159</v>
      </c>
      <c r="D207" s="329"/>
      <c r="E207" s="272">
        <v>6.48</v>
      </c>
      <c r="F207" s="273"/>
      <c r="G207" s="274"/>
      <c r="H207" s="275"/>
      <c r="I207" s="269"/>
      <c r="J207" s="276"/>
      <c r="K207" s="269"/>
      <c r="M207" s="270" t="s">
        <v>159</v>
      </c>
      <c r="O207" s="259"/>
    </row>
    <row r="208" spans="1:80" x14ac:dyDescent="0.2">
      <c r="A208" s="268"/>
      <c r="B208" s="271"/>
      <c r="C208" s="328" t="s">
        <v>160</v>
      </c>
      <c r="D208" s="329"/>
      <c r="E208" s="272">
        <v>12.38</v>
      </c>
      <c r="F208" s="273"/>
      <c r="G208" s="274"/>
      <c r="H208" s="275"/>
      <c r="I208" s="269"/>
      <c r="J208" s="276"/>
      <c r="K208" s="269"/>
      <c r="M208" s="270" t="s">
        <v>160</v>
      </c>
      <c r="O208" s="259"/>
    </row>
    <row r="209" spans="1:80" x14ac:dyDescent="0.2">
      <c r="A209" s="268"/>
      <c r="B209" s="271"/>
      <c r="C209" s="330" t="s">
        <v>147</v>
      </c>
      <c r="D209" s="329"/>
      <c r="E209" s="297">
        <v>18.86</v>
      </c>
      <c r="F209" s="273"/>
      <c r="G209" s="274"/>
      <c r="H209" s="275"/>
      <c r="I209" s="269"/>
      <c r="J209" s="276"/>
      <c r="K209" s="269"/>
      <c r="M209" s="270" t="s">
        <v>147</v>
      </c>
      <c r="O209" s="259"/>
    </row>
    <row r="210" spans="1:80" x14ac:dyDescent="0.2">
      <c r="A210" s="268"/>
      <c r="B210" s="271"/>
      <c r="C210" s="328" t="s">
        <v>161</v>
      </c>
      <c r="D210" s="329"/>
      <c r="E210" s="272">
        <v>4.8449999999999998</v>
      </c>
      <c r="F210" s="273"/>
      <c r="G210" s="274"/>
      <c r="H210" s="275"/>
      <c r="I210" s="269"/>
      <c r="J210" s="276"/>
      <c r="K210" s="269"/>
      <c r="M210" s="270" t="s">
        <v>161</v>
      </c>
      <c r="O210" s="259"/>
    </row>
    <row r="211" spans="1:80" ht="22.5" x14ac:dyDescent="0.2">
      <c r="A211" s="260">
        <v>62</v>
      </c>
      <c r="B211" s="261" t="s">
        <v>348</v>
      </c>
      <c r="C211" s="262" t="s">
        <v>349</v>
      </c>
      <c r="D211" s="263" t="s">
        <v>113</v>
      </c>
      <c r="E211" s="264">
        <v>73.094999999999999</v>
      </c>
      <c r="F211" s="264">
        <v>0</v>
      </c>
      <c r="G211" s="265">
        <f>E211*F211</f>
        <v>0</v>
      </c>
      <c r="H211" s="266">
        <v>7.7999999999999999E-4</v>
      </c>
      <c r="I211" s="267">
        <f>E211*H211</f>
        <v>5.7014099999999998E-2</v>
      </c>
      <c r="J211" s="266">
        <v>0</v>
      </c>
      <c r="K211" s="267">
        <f>E211*J211</f>
        <v>0</v>
      </c>
      <c r="O211" s="259">
        <v>2</v>
      </c>
      <c r="AA211" s="232">
        <v>1</v>
      </c>
      <c r="AB211" s="232">
        <v>7</v>
      </c>
      <c r="AC211" s="232">
        <v>7</v>
      </c>
      <c r="AZ211" s="232">
        <v>2</v>
      </c>
      <c r="BA211" s="232">
        <f>IF(AZ211=1,G211,0)</f>
        <v>0</v>
      </c>
      <c r="BB211" s="232">
        <f>IF(AZ211=2,G211,0)</f>
        <v>0</v>
      </c>
      <c r="BC211" s="232">
        <f>IF(AZ211=3,G211,0)</f>
        <v>0</v>
      </c>
      <c r="BD211" s="232">
        <f>IF(AZ211=4,G211,0)</f>
        <v>0</v>
      </c>
      <c r="BE211" s="232">
        <f>IF(AZ211=5,G211,0)</f>
        <v>0</v>
      </c>
      <c r="CA211" s="259">
        <v>1</v>
      </c>
      <c r="CB211" s="259">
        <v>7</v>
      </c>
    </row>
    <row r="212" spans="1:80" x14ac:dyDescent="0.2">
      <c r="A212" s="260">
        <v>63</v>
      </c>
      <c r="B212" s="261" t="s">
        <v>350</v>
      </c>
      <c r="C212" s="262" t="s">
        <v>351</v>
      </c>
      <c r="D212" s="263" t="s">
        <v>124</v>
      </c>
      <c r="E212" s="264">
        <v>26.17</v>
      </c>
      <c r="F212" s="264">
        <v>0</v>
      </c>
      <c r="G212" s="265">
        <f>E212*F212</f>
        <v>0</v>
      </c>
      <c r="H212" s="266">
        <v>0</v>
      </c>
      <c r="I212" s="267">
        <f>E212*H212</f>
        <v>0</v>
      </c>
      <c r="J212" s="266">
        <v>0</v>
      </c>
      <c r="K212" s="267">
        <f>E212*J212</f>
        <v>0</v>
      </c>
      <c r="O212" s="259">
        <v>2</v>
      </c>
      <c r="AA212" s="232">
        <v>1</v>
      </c>
      <c r="AB212" s="232">
        <v>7</v>
      </c>
      <c r="AC212" s="232">
        <v>7</v>
      </c>
      <c r="AZ212" s="232">
        <v>2</v>
      </c>
      <c r="BA212" s="232">
        <f>IF(AZ212=1,G212,0)</f>
        <v>0</v>
      </c>
      <c r="BB212" s="232">
        <f>IF(AZ212=2,G212,0)</f>
        <v>0</v>
      </c>
      <c r="BC212" s="232">
        <f>IF(AZ212=3,G212,0)</f>
        <v>0</v>
      </c>
      <c r="BD212" s="232">
        <f>IF(AZ212=4,G212,0)</f>
        <v>0</v>
      </c>
      <c r="BE212" s="232">
        <f>IF(AZ212=5,G212,0)</f>
        <v>0</v>
      </c>
      <c r="CA212" s="259">
        <v>1</v>
      </c>
      <c r="CB212" s="259">
        <v>7</v>
      </c>
    </row>
    <row r="213" spans="1:80" x14ac:dyDescent="0.2">
      <c r="A213" s="268"/>
      <c r="B213" s="271"/>
      <c r="C213" s="328" t="s">
        <v>352</v>
      </c>
      <c r="D213" s="329"/>
      <c r="E213" s="272">
        <v>2.1</v>
      </c>
      <c r="F213" s="273"/>
      <c r="G213" s="274"/>
      <c r="H213" s="275"/>
      <c r="I213" s="269"/>
      <c r="J213" s="276"/>
      <c r="K213" s="269"/>
      <c r="M213" s="270" t="s">
        <v>352</v>
      </c>
      <c r="O213" s="259"/>
    </row>
    <row r="214" spans="1:80" x14ac:dyDescent="0.2">
      <c r="A214" s="268"/>
      <c r="B214" s="271"/>
      <c r="C214" s="328" t="s">
        <v>353</v>
      </c>
      <c r="D214" s="329"/>
      <c r="E214" s="272">
        <v>4</v>
      </c>
      <c r="F214" s="273"/>
      <c r="G214" s="274"/>
      <c r="H214" s="275"/>
      <c r="I214" s="269"/>
      <c r="J214" s="276"/>
      <c r="K214" s="269"/>
      <c r="M214" s="270" t="s">
        <v>353</v>
      </c>
      <c r="O214" s="259"/>
    </row>
    <row r="215" spans="1:80" x14ac:dyDescent="0.2">
      <c r="A215" s="268"/>
      <c r="B215" s="271"/>
      <c r="C215" s="328" t="s">
        <v>354</v>
      </c>
      <c r="D215" s="329"/>
      <c r="E215" s="272">
        <v>13.12</v>
      </c>
      <c r="F215" s="273"/>
      <c r="G215" s="274"/>
      <c r="H215" s="275"/>
      <c r="I215" s="269"/>
      <c r="J215" s="276"/>
      <c r="K215" s="269"/>
      <c r="M215" s="270" t="s">
        <v>354</v>
      </c>
      <c r="O215" s="259"/>
    </row>
    <row r="216" spans="1:80" x14ac:dyDescent="0.2">
      <c r="A216" s="268"/>
      <c r="B216" s="271"/>
      <c r="C216" s="328" t="s">
        <v>355</v>
      </c>
      <c r="D216" s="329"/>
      <c r="E216" s="272">
        <v>0.95</v>
      </c>
      <c r="F216" s="273"/>
      <c r="G216" s="274"/>
      <c r="H216" s="275"/>
      <c r="I216" s="269"/>
      <c r="J216" s="276"/>
      <c r="K216" s="269"/>
      <c r="M216" s="270" t="s">
        <v>355</v>
      </c>
      <c r="O216" s="259"/>
    </row>
    <row r="217" spans="1:80" x14ac:dyDescent="0.2">
      <c r="A217" s="268"/>
      <c r="B217" s="271"/>
      <c r="C217" s="328" t="s">
        <v>356</v>
      </c>
      <c r="D217" s="329"/>
      <c r="E217" s="272">
        <v>6</v>
      </c>
      <c r="F217" s="273"/>
      <c r="G217" s="274"/>
      <c r="H217" s="275"/>
      <c r="I217" s="269"/>
      <c r="J217" s="276"/>
      <c r="K217" s="269"/>
      <c r="M217" s="270" t="s">
        <v>356</v>
      </c>
      <c r="O217" s="259"/>
    </row>
    <row r="218" spans="1:80" x14ac:dyDescent="0.2">
      <c r="A218" s="260">
        <v>64</v>
      </c>
      <c r="B218" s="261" t="s">
        <v>357</v>
      </c>
      <c r="C218" s="262" t="s">
        <v>358</v>
      </c>
      <c r="D218" s="263" t="s">
        <v>124</v>
      </c>
      <c r="E218" s="264">
        <v>27.4785</v>
      </c>
      <c r="F218" s="264">
        <v>0</v>
      </c>
      <c r="G218" s="265">
        <f>E218*F218</f>
        <v>0</v>
      </c>
      <c r="H218" s="266">
        <v>2.2000000000000001E-4</v>
      </c>
      <c r="I218" s="267">
        <f>E218*H218</f>
        <v>6.0452700000000002E-3</v>
      </c>
      <c r="J218" s="266"/>
      <c r="K218" s="267">
        <f>E218*J218</f>
        <v>0</v>
      </c>
      <c r="O218" s="259">
        <v>2</v>
      </c>
      <c r="AA218" s="232">
        <v>3</v>
      </c>
      <c r="AB218" s="232">
        <v>7</v>
      </c>
      <c r="AC218" s="232" t="s">
        <v>357</v>
      </c>
      <c r="AZ218" s="232">
        <v>2</v>
      </c>
      <c r="BA218" s="232">
        <f>IF(AZ218=1,G218,0)</f>
        <v>0</v>
      </c>
      <c r="BB218" s="232">
        <f>IF(AZ218=2,G218,0)</f>
        <v>0</v>
      </c>
      <c r="BC218" s="232">
        <f>IF(AZ218=3,G218,0)</f>
        <v>0</v>
      </c>
      <c r="BD218" s="232">
        <f>IF(AZ218=4,G218,0)</f>
        <v>0</v>
      </c>
      <c r="BE218" s="232">
        <f>IF(AZ218=5,G218,0)</f>
        <v>0</v>
      </c>
      <c r="CA218" s="259">
        <v>3</v>
      </c>
      <c r="CB218" s="259">
        <v>7</v>
      </c>
    </row>
    <row r="219" spans="1:80" x14ac:dyDescent="0.2">
      <c r="A219" s="268"/>
      <c r="B219" s="271"/>
      <c r="C219" s="328" t="s">
        <v>359</v>
      </c>
      <c r="D219" s="329"/>
      <c r="E219" s="272">
        <v>27.4785</v>
      </c>
      <c r="F219" s="273"/>
      <c r="G219" s="274"/>
      <c r="H219" s="275"/>
      <c r="I219" s="269"/>
      <c r="J219" s="276"/>
      <c r="K219" s="269"/>
      <c r="M219" s="270" t="s">
        <v>359</v>
      </c>
      <c r="O219" s="259"/>
    </row>
    <row r="220" spans="1:80" ht="22.5" x14ac:dyDescent="0.2">
      <c r="A220" s="260">
        <v>65</v>
      </c>
      <c r="B220" s="261" t="s">
        <v>360</v>
      </c>
      <c r="C220" s="262" t="s">
        <v>361</v>
      </c>
      <c r="D220" s="263" t="s">
        <v>113</v>
      </c>
      <c r="E220" s="264">
        <v>76.749799999999993</v>
      </c>
      <c r="F220" s="264">
        <v>0</v>
      </c>
      <c r="G220" s="265">
        <f>E220*F220</f>
        <v>0</v>
      </c>
      <c r="H220" s="266">
        <v>1.26E-2</v>
      </c>
      <c r="I220" s="267">
        <f>E220*H220</f>
        <v>0.96704747999999996</v>
      </c>
      <c r="J220" s="266"/>
      <c r="K220" s="267">
        <f>E220*J220</f>
        <v>0</v>
      </c>
      <c r="O220" s="259">
        <v>2</v>
      </c>
      <c r="AA220" s="232">
        <v>3</v>
      </c>
      <c r="AB220" s="232">
        <v>7</v>
      </c>
      <c r="AC220" s="232">
        <v>597813665</v>
      </c>
      <c r="AZ220" s="232">
        <v>2</v>
      </c>
      <c r="BA220" s="232">
        <f>IF(AZ220=1,G220,0)</f>
        <v>0</v>
      </c>
      <c r="BB220" s="232">
        <f>IF(AZ220=2,G220,0)</f>
        <v>0</v>
      </c>
      <c r="BC220" s="232">
        <f>IF(AZ220=3,G220,0)</f>
        <v>0</v>
      </c>
      <c r="BD220" s="232">
        <f>IF(AZ220=4,G220,0)</f>
        <v>0</v>
      </c>
      <c r="BE220" s="232">
        <f>IF(AZ220=5,G220,0)</f>
        <v>0</v>
      </c>
      <c r="CA220" s="259">
        <v>3</v>
      </c>
      <c r="CB220" s="259">
        <v>7</v>
      </c>
    </row>
    <row r="221" spans="1:80" x14ac:dyDescent="0.2">
      <c r="A221" s="268"/>
      <c r="B221" s="271"/>
      <c r="C221" s="328" t="s">
        <v>362</v>
      </c>
      <c r="D221" s="329"/>
      <c r="E221" s="272">
        <v>76.749799999999993</v>
      </c>
      <c r="F221" s="273"/>
      <c r="G221" s="274"/>
      <c r="H221" s="275"/>
      <c r="I221" s="269"/>
      <c r="J221" s="276"/>
      <c r="K221" s="269"/>
      <c r="M221" s="270" t="s">
        <v>362</v>
      </c>
      <c r="O221" s="259"/>
    </row>
    <row r="222" spans="1:80" x14ac:dyDescent="0.2">
      <c r="A222" s="260">
        <v>66</v>
      </c>
      <c r="B222" s="261" t="s">
        <v>363</v>
      </c>
      <c r="C222" s="262" t="s">
        <v>364</v>
      </c>
      <c r="D222" s="263" t="s">
        <v>12</v>
      </c>
      <c r="E222" s="264"/>
      <c r="F222" s="264">
        <v>0</v>
      </c>
      <c r="G222" s="265">
        <f>E222*F222</f>
        <v>0</v>
      </c>
      <c r="H222" s="266">
        <v>0</v>
      </c>
      <c r="I222" s="267">
        <f>E222*H222</f>
        <v>0</v>
      </c>
      <c r="J222" s="266"/>
      <c r="K222" s="267">
        <f>E222*J222</f>
        <v>0</v>
      </c>
      <c r="O222" s="259">
        <v>2</v>
      </c>
      <c r="AA222" s="232">
        <v>7</v>
      </c>
      <c r="AB222" s="232">
        <v>1002</v>
      </c>
      <c r="AC222" s="232">
        <v>5</v>
      </c>
      <c r="AZ222" s="232">
        <v>2</v>
      </c>
      <c r="BA222" s="232">
        <f>IF(AZ222=1,G222,0)</f>
        <v>0</v>
      </c>
      <c r="BB222" s="232">
        <f>IF(AZ222=2,G222,0)</f>
        <v>0</v>
      </c>
      <c r="BC222" s="232">
        <f>IF(AZ222=3,G222,0)</f>
        <v>0</v>
      </c>
      <c r="BD222" s="232">
        <f>IF(AZ222=4,G222,0)</f>
        <v>0</v>
      </c>
      <c r="BE222" s="232">
        <f>IF(AZ222=5,G222,0)</f>
        <v>0</v>
      </c>
      <c r="CA222" s="259">
        <v>7</v>
      </c>
      <c r="CB222" s="259">
        <v>1002</v>
      </c>
    </row>
    <row r="223" spans="1:80" x14ac:dyDescent="0.2">
      <c r="A223" s="277"/>
      <c r="B223" s="278" t="s">
        <v>99</v>
      </c>
      <c r="C223" s="279" t="s">
        <v>343</v>
      </c>
      <c r="D223" s="280"/>
      <c r="E223" s="281"/>
      <c r="F223" s="282"/>
      <c r="G223" s="283">
        <f>SUM(G199:G222)</f>
        <v>0</v>
      </c>
      <c r="H223" s="284"/>
      <c r="I223" s="285">
        <f>SUM(I199:I222)</f>
        <v>1.2384276000000001</v>
      </c>
      <c r="J223" s="284"/>
      <c r="K223" s="285">
        <f>SUM(K199:K222)</f>
        <v>0</v>
      </c>
      <c r="O223" s="259">
        <v>4</v>
      </c>
      <c r="BA223" s="286">
        <f>SUM(BA199:BA222)</f>
        <v>0</v>
      </c>
      <c r="BB223" s="286">
        <f>SUM(BB199:BB222)</f>
        <v>0</v>
      </c>
      <c r="BC223" s="286">
        <f>SUM(BC199:BC222)</f>
        <v>0</v>
      </c>
      <c r="BD223" s="286">
        <f>SUM(BD199:BD222)</f>
        <v>0</v>
      </c>
      <c r="BE223" s="286">
        <f>SUM(BE199:BE222)</f>
        <v>0</v>
      </c>
    </row>
    <row r="224" spans="1:80" x14ac:dyDescent="0.2">
      <c r="A224" s="249" t="s">
        <v>97</v>
      </c>
      <c r="B224" s="250" t="s">
        <v>365</v>
      </c>
      <c r="C224" s="251" t="s">
        <v>366</v>
      </c>
      <c r="D224" s="252"/>
      <c r="E224" s="253"/>
      <c r="F224" s="253"/>
      <c r="G224" s="254"/>
      <c r="H224" s="255"/>
      <c r="I224" s="256"/>
      <c r="J224" s="257"/>
      <c r="K224" s="258"/>
      <c r="O224" s="259">
        <v>1</v>
      </c>
    </row>
    <row r="225" spans="1:80" x14ac:dyDescent="0.2">
      <c r="A225" s="260">
        <v>67</v>
      </c>
      <c r="B225" s="261" t="s">
        <v>368</v>
      </c>
      <c r="C225" s="262" t="s">
        <v>369</v>
      </c>
      <c r="D225" s="263" t="s">
        <v>113</v>
      </c>
      <c r="E225" s="264">
        <v>8.375</v>
      </c>
      <c r="F225" s="264">
        <v>0</v>
      </c>
      <c r="G225" s="265">
        <f>E225*F225</f>
        <v>0</v>
      </c>
      <c r="H225" s="266">
        <v>2.7999999999999998E-4</v>
      </c>
      <c r="I225" s="267">
        <f>E225*H225</f>
        <v>2.3449999999999999E-3</v>
      </c>
      <c r="J225" s="266">
        <v>0</v>
      </c>
      <c r="K225" s="267">
        <f>E225*J225</f>
        <v>0</v>
      </c>
      <c r="O225" s="259">
        <v>2</v>
      </c>
      <c r="AA225" s="232">
        <v>1</v>
      </c>
      <c r="AB225" s="232">
        <v>7</v>
      </c>
      <c r="AC225" s="232">
        <v>7</v>
      </c>
      <c r="AZ225" s="232">
        <v>2</v>
      </c>
      <c r="BA225" s="232">
        <f>IF(AZ225=1,G225,0)</f>
        <v>0</v>
      </c>
      <c r="BB225" s="232">
        <f>IF(AZ225=2,G225,0)</f>
        <v>0</v>
      </c>
      <c r="BC225" s="232">
        <f>IF(AZ225=3,G225,0)</f>
        <v>0</v>
      </c>
      <c r="BD225" s="232">
        <f>IF(AZ225=4,G225,0)</f>
        <v>0</v>
      </c>
      <c r="BE225" s="232">
        <f>IF(AZ225=5,G225,0)</f>
        <v>0</v>
      </c>
      <c r="CA225" s="259">
        <v>1</v>
      </c>
      <c r="CB225" s="259">
        <v>7</v>
      </c>
    </row>
    <row r="226" spans="1:80" x14ac:dyDescent="0.2">
      <c r="A226" s="268"/>
      <c r="B226" s="271"/>
      <c r="C226" s="328" t="s">
        <v>370</v>
      </c>
      <c r="D226" s="329"/>
      <c r="E226" s="272">
        <v>2.35</v>
      </c>
      <c r="F226" s="273"/>
      <c r="G226" s="274"/>
      <c r="H226" s="275"/>
      <c r="I226" s="269"/>
      <c r="J226" s="276"/>
      <c r="K226" s="269"/>
      <c r="M226" s="270" t="s">
        <v>370</v>
      </c>
      <c r="O226" s="259"/>
    </row>
    <row r="227" spans="1:80" x14ac:dyDescent="0.2">
      <c r="A227" s="268"/>
      <c r="B227" s="271"/>
      <c r="C227" s="328" t="s">
        <v>371</v>
      </c>
      <c r="D227" s="329"/>
      <c r="E227" s="272">
        <v>2.5</v>
      </c>
      <c r="F227" s="273"/>
      <c r="G227" s="274"/>
      <c r="H227" s="275"/>
      <c r="I227" s="269"/>
      <c r="J227" s="276"/>
      <c r="K227" s="269"/>
      <c r="M227" s="270" t="s">
        <v>371</v>
      </c>
      <c r="O227" s="259"/>
    </row>
    <row r="228" spans="1:80" x14ac:dyDescent="0.2">
      <c r="A228" s="268"/>
      <c r="B228" s="271"/>
      <c r="C228" s="328" t="s">
        <v>372</v>
      </c>
      <c r="D228" s="329"/>
      <c r="E228" s="272">
        <v>3.5249999999999999</v>
      </c>
      <c r="F228" s="273"/>
      <c r="G228" s="274"/>
      <c r="H228" s="275"/>
      <c r="I228" s="269"/>
      <c r="J228" s="276"/>
      <c r="K228" s="269"/>
      <c r="M228" s="270" t="s">
        <v>372</v>
      </c>
      <c r="O228" s="259"/>
    </row>
    <row r="229" spans="1:80" ht="22.5" x14ac:dyDescent="0.2">
      <c r="A229" s="260">
        <v>68</v>
      </c>
      <c r="B229" s="261" t="s">
        <v>373</v>
      </c>
      <c r="C229" s="262" t="s">
        <v>374</v>
      </c>
      <c r="D229" s="263" t="s">
        <v>124</v>
      </c>
      <c r="E229" s="264">
        <v>23</v>
      </c>
      <c r="F229" s="264">
        <v>0</v>
      </c>
      <c r="G229" s="265">
        <f>E229*F229</f>
        <v>0</v>
      </c>
      <c r="H229" s="266">
        <v>6.9999999999999994E-5</v>
      </c>
      <c r="I229" s="267">
        <f>E229*H229</f>
        <v>1.6099999999999999E-3</v>
      </c>
      <c r="J229" s="266">
        <v>0</v>
      </c>
      <c r="K229" s="267">
        <f>E229*J229</f>
        <v>0</v>
      </c>
      <c r="O229" s="259">
        <v>2</v>
      </c>
      <c r="AA229" s="232">
        <v>1</v>
      </c>
      <c r="AB229" s="232">
        <v>7</v>
      </c>
      <c r="AC229" s="232">
        <v>7</v>
      </c>
      <c r="AZ229" s="232">
        <v>2</v>
      </c>
      <c r="BA229" s="232">
        <f>IF(AZ229=1,G229,0)</f>
        <v>0</v>
      </c>
      <c r="BB229" s="232">
        <f>IF(AZ229=2,G229,0)</f>
        <v>0</v>
      </c>
      <c r="BC229" s="232">
        <f>IF(AZ229=3,G229,0)</f>
        <v>0</v>
      </c>
      <c r="BD229" s="232">
        <f>IF(AZ229=4,G229,0)</f>
        <v>0</v>
      </c>
      <c r="BE229" s="232">
        <f>IF(AZ229=5,G229,0)</f>
        <v>0</v>
      </c>
      <c r="CA229" s="259">
        <v>1</v>
      </c>
      <c r="CB229" s="259">
        <v>7</v>
      </c>
    </row>
    <row r="230" spans="1:80" x14ac:dyDescent="0.2">
      <c r="A230" s="268"/>
      <c r="B230" s="271"/>
      <c r="C230" s="328" t="s">
        <v>375</v>
      </c>
      <c r="D230" s="329"/>
      <c r="E230" s="272">
        <v>10</v>
      </c>
      <c r="F230" s="273"/>
      <c r="G230" s="274"/>
      <c r="H230" s="275"/>
      <c r="I230" s="269"/>
      <c r="J230" s="276"/>
      <c r="K230" s="269"/>
      <c r="M230" s="270" t="s">
        <v>375</v>
      </c>
      <c r="O230" s="259"/>
    </row>
    <row r="231" spans="1:80" x14ac:dyDescent="0.2">
      <c r="A231" s="268"/>
      <c r="B231" s="271"/>
      <c r="C231" s="328" t="s">
        <v>376</v>
      </c>
      <c r="D231" s="329"/>
      <c r="E231" s="272">
        <v>8</v>
      </c>
      <c r="F231" s="273"/>
      <c r="G231" s="274"/>
      <c r="H231" s="275"/>
      <c r="I231" s="269"/>
      <c r="J231" s="276"/>
      <c r="K231" s="269"/>
      <c r="M231" s="270" t="s">
        <v>376</v>
      </c>
      <c r="O231" s="259"/>
    </row>
    <row r="232" spans="1:80" x14ac:dyDescent="0.2">
      <c r="A232" s="268"/>
      <c r="B232" s="271"/>
      <c r="C232" s="328" t="s">
        <v>377</v>
      </c>
      <c r="D232" s="329"/>
      <c r="E232" s="272">
        <v>5</v>
      </c>
      <c r="F232" s="273"/>
      <c r="G232" s="274"/>
      <c r="H232" s="275"/>
      <c r="I232" s="269"/>
      <c r="J232" s="276"/>
      <c r="K232" s="269"/>
      <c r="M232" s="270" t="s">
        <v>377</v>
      </c>
      <c r="O232" s="259"/>
    </row>
    <row r="233" spans="1:80" x14ac:dyDescent="0.2">
      <c r="A233" s="277"/>
      <c r="B233" s="278" t="s">
        <v>99</v>
      </c>
      <c r="C233" s="279" t="s">
        <v>367</v>
      </c>
      <c r="D233" s="280"/>
      <c r="E233" s="281"/>
      <c r="F233" s="282"/>
      <c r="G233" s="283">
        <f>SUM(G224:G232)</f>
        <v>0</v>
      </c>
      <c r="H233" s="284"/>
      <c r="I233" s="285">
        <f>SUM(I224:I232)</f>
        <v>3.9550000000000002E-3</v>
      </c>
      <c r="J233" s="284"/>
      <c r="K233" s="285">
        <f>SUM(K224:K232)</f>
        <v>0</v>
      </c>
      <c r="O233" s="259">
        <v>4</v>
      </c>
      <c r="BA233" s="286">
        <f>SUM(BA224:BA232)</f>
        <v>0</v>
      </c>
      <c r="BB233" s="286">
        <f>SUM(BB224:BB232)</f>
        <v>0</v>
      </c>
      <c r="BC233" s="286">
        <f>SUM(BC224:BC232)</f>
        <v>0</v>
      </c>
      <c r="BD233" s="286">
        <f>SUM(BD224:BD232)</f>
        <v>0</v>
      </c>
      <c r="BE233" s="286">
        <f>SUM(BE224:BE232)</f>
        <v>0</v>
      </c>
    </row>
    <row r="234" spans="1:80" x14ac:dyDescent="0.2">
      <c r="A234" s="249" t="s">
        <v>97</v>
      </c>
      <c r="B234" s="250" t="s">
        <v>378</v>
      </c>
      <c r="C234" s="251" t="s">
        <v>379</v>
      </c>
      <c r="D234" s="252"/>
      <c r="E234" s="253"/>
      <c r="F234" s="253"/>
      <c r="G234" s="254"/>
      <c r="H234" s="255"/>
      <c r="I234" s="256"/>
      <c r="J234" s="257"/>
      <c r="K234" s="258"/>
      <c r="O234" s="259">
        <v>1</v>
      </c>
    </row>
    <row r="235" spans="1:80" ht="22.5" x14ac:dyDescent="0.2">
      <c r="A235" s="260">
        <v>69</v>
      </c>
      <c r="B235" s="261" t="s">
        <v>381</v>
      </c>
      <c r="C235" s="262" t="s">
        <v>382</v>
      </c>
      <c r="D235" s="263" t="s">
        <v>113</v>
      </c>
      <c r="E235" s="264">
        <v>82.224999999999994</v>
      </c>
      <c r="F235" s="264">
        <v>0</v>
      </c>
      <c r="G235" s="265">
        <f>E235*F235</f>
        <v>0</v>
      </c>
      <c r="H235" s="266">
        <v>6.4000000000000005E-4</v>
      </c>
      <c r="I235" s="267">
        <f>E235*H235</f>
        <v>5.2624000000000004E-2</v>
      </c>
      <c r="J235" s="266">
        <v>0</v>
      </c>
      <c r="K235" s="267">
        <f>E235*J235</f>
        <v>0</v>
      </c>
      <c r="O235" s="259">
        <v>2</v>
      </c>
      <c r="AA235" s="232">
        <v>1</v>
      </c>
      <c r="AB235" s="232">
        <v>7</v>
      </c>
      <c r="AC235" s="232">
        <v>7</v>
      </c>
      <c r="AZ235" s="232">
        <v>2</v>
      </c>
      <c r="BA235" s="232">
        <f>IF(AZ235=1,G235,0)</f>
        <v>0</v>
      </c>
      <c r="BB235" s="232">
        <f>IF(AZ235=2,G235,0)</f>
        <v>0</v>
      </c>
      <c r="BC235" s="232">
        <f>IF(AZ235=3,G235,0)</f>
        <v>0</v>
      </c>
      <c r="BD235" s="232">
        <f>IF(AZ235=4,G235,0)</f>
        <v>0</v>
      </c>
      <c r="BE235" s="232">
        <f>IF(AZ235=5,G235,0)</f>
        <v>0</v>
      </c>
      <c r="CA235" s="259">
        <v>1</v>
      </c>
      <c r="CB235" s="259">
        <v>7</v>
      </c>
    </row>
    <row r="236" spans="1:80" x14ac:dyDescent="0.2">
      <c r="A236" s="268"/>
      <c r="B236" s="271"/>
      <c r="C236" s="328" t="s">
        <v>383</v>
      </c>
      <c r="D236" s="329"/>
      <c r="E236" s="272">
        <v>5.1749999999999998</v>
      </c>
      <c r="F236" s="273"/>
      <c r="G236" s="274"/>
      <c r="H236" s="275"/>
      <c r="I236" s="269"/>
      <c r="J236" s="276"/>
      <c r="K236" s="269"/>
      <c r="M236" s="270" t="s">
        <v>383</v>
      </c>
      <c r="O236" s="259"/>
    </row>
    <row r="237" spans="1:80" x14ac:dyDescent="0.2">
      <c r="A237" s="268"/>
      <c r="B237" s="271"/>
      <c r="C237" s="328" t="s">
        <v>384</v>
      </c>
      <c r="D237" s="329"/>
      <c r="E237" s="272">
        <v>3.7374999999999998</v>
      </c>
      <c r="F237" s="273"/>
      <c r="G237" s="274"/>
      <c r="H237" s="275"/>
      <c r="I237" s="269"/>
      <c r="J237" s="276"/>
      <c r="K237" s="269"/>
      <c r="M237" s="270" t="s">
        <v>384</v>
      </c>
      <c r="O237" s="259"/>
    </row>
    <row r="238" spans="1:80" x14ac:dyDescent="0.2">
      <c r="A238" s="268"/>
      <c r="B238" s="271"/>
      <c r="C238" s="328" t="s">
        <v>385</v>
      </c>
      <c r="D238" s="329"/>
      <c r="E238" s="272">
        <v>3.3725000000000001</v>
      </c>
      <c r="F238" s="273"/>
      <c r="G238" s="274"/>
      <c r="H238" s="275"/>
      <c r="I238" s="269"/>
      <c r="J238" s="276"/>
      <c r="K238" s="269"/>
      <c r="M238" s="270" t="s">
        <v>385</v>
      </c>
      <c r="O238" s="259"/>
    </row>
    <row r="239" spans="1:80" x14ac:dyDescent="0.2">
      <c r="A239" s="268"/>
      <c r="B239" s="271"/>
      <c r="C239" s="328" t="s">
        <v>386</v>
      </c>
      <c r="D239" s="329"/>
      <c r="E239" s="272">
        <v>14.651</v>
      </c>
      <c r="F239" s="273"/>
      <c r="G239" s="274"/>
      <c r="H239" s="275"/>
      <c r="I239" s="269"/>
      <c r="J239" s="276"/>
      <c r="K239" s="269"/>
      <c r="M239" s="270" t="s">
        <v>386</v>
      </c>
      <c r="O239" s="259"/>
    </row>
    <row r="240" spans="1:80" x14ac:dyDescent="0.2">
      <c r="A240" s="268"/>
      <c r="B240" s="271"/>
      <c r="C240" s="328" t="s">
        <v>387</v>
      </c>
      <c r="D240" s="329"/>
      <c r="E240" s="272">
        <v>41.359000000000002</v>
      </c>
      <c r="F240" s="273"/>
      <c r="G240" s="274"/>
      <c r="H240" s="275"/>
      <c r="I240" s="269"/>
      <c r="J240" s="276"/>
      <c r="K240" s="269"/>
      <c r="M240" s="270" t="s">
        <v>387</v>
      </c>
      <c r="O240" s="259"/>
    </row>
    <row r="241" spans="1:80" x14ac:dyDescent="0.2">
      <c r="A241" s="268"/>
      <c r="B241" s="271"/>
      <c r="C241" s="328" t="s">
        <v>388</v>
      </c>
      <c r="D241" s="329"/>
      <c r="E241" s="272">
        <v>-4.5599999999999996</v>
      </c>
      <c r="F241" s="273"/>
      <c r="G241" s="274"/>
      <c r="H241" s="275"/>
      <c r="I241" s="269"/>
      <c r="J241" s="276"/>
      <c r="K241" s="269"/>
      <c r="M241" s="270" t="s">
        <v>388</v>
      </c>
      <c r="O241" s="259"/>
    </row>
    <row r="242" spans="1:80" x14ac:dyDescent="0.2">
      <c r="A242" s="268"/>
      <c r="B242" s="271"/>
      <c r="C242" s="328" t="s">
        <v>389</v>
      </c>
      <c r="D242" s="329"/>
      <c r="E242" s="272">
        <v>5.3819999999999997</v>
      </c>
      <c r="F242" s="273"/>
      <c r="G242" s="274"/>
      <c r="H242" s="275"/>
      <c r="I242" s="269"/>
      <c r="J242" s="276"/>
      <c r="K242" s="269"/>
      <c r="M242" s="270" t="s">
        <v>389</v>
      </c>
      <c r="O242" s="259"/>
    </row>
    <row r="243" spans="1:80" x14ac:dyDescent="0.2">
      <c r="A243" s="268"/>
      <c r="B243" s="271"/>
      <c r="C243" s="328" t="s">
        <v>390</v>
      </c>
      <c r="D243" s="329"/>
      <c r="E243" s="272">
        <v>7.452</v>
      </c>
      <c r="F243" s="273"/>
      <c r="G243" s="274"/>
      <c r="H243" s="275"/>
      <c r="I243" s="269"/>
      <c r="J243" s="276"/>
      <c r="K243" s="269"/>
      <c r="M243" s="270" t="s">
        <v>390</v>
      </c>
      <c r="O243" s="259"/>
    </row>
    <row r="244" spans="1:80" x14ac:dyDescent="0.2">
      <c r="A244" s="268"/>
      <c r="B244" s="271"/>
      <c r="C244" s="328" t="s">
        <v>391</v>
      </c>
      <c r="D244" s="329"/>
      <c r="E244" s="272">
        <v>5.6559999999999997</v>
      </c>
      <c r="F244" s="273"/>
      <c r="G244" s="274"/>
      <c r="H244" s="275"/>
      <c r="I244" s="269"/>
      <c r="J244" s="276"/>
      <c r="K244" s="269"/>
      <c r="M244" s="270" t="s">
        <v>391</v>
      </c>
      <c r="O244" s="259"/>
    </row>
    <row r="245" spans="1:80" ht="22.5" x14ac:dyDescent="0.2">
      <c r="A245" s="260">
        <v>70</v>
      </c>
      <c r="B245" s="261" t="s">
        <v>392</v>
      </c>
      <c r="C245" s="262" t="s">
        <v>393</v>
      </c>
      <c r="D245" s="263" t="s">
        <v>113</v>
      </c>
      <c r="E245" s="264">
        <v>30.1</v>
      </c>
      <c r="F245" s="264">
        <v>0</v>
      </c>
      <c r="G245" s="265">
        <f>E245*F245</f>
        <v>0</v>
      </c>
      <c r="H245" s="266">
        <v>2.5000000000000001E-4</v>
      </c>
      <c r="I245" s="267">
        <f>E245*H245</f>
        <v>7.5250000000000004E-3</v>
      </c>
      <c r="J245" s="266">
        <v>0</v>
      </c>
      <c r="K245" s="267">
        <f>E245*J245</f>
        <v>0</v>
      </c>
      <c r="O245" s="259">
        <v>2</v>
      </c>
      <c r="AA245" s="232">
        <v>1</v>
      </c>
      <c r="AB245" s="232">
        <v>7</v>
      </c>
      <c r="AC245" s="232">
        <v>7</v>
      </c>
      <c r="AZ245" s="232">
        <v>2</v>
      </c>
      <c r="BA245" s="232">
        <f>IF(AZ245=1,G245,0)</f>
        <v>0</v>
      </c>
      <c r="BB245" s="232">
        <f>IF(AZ245=2,G245,0)</f>
        <v>0</v>
      </c>
      <c r="BC245" s="232">
        <f>IF(AZ245=3,G245,0)</f>
        <v>0</v>
      </c>
      <c r="BD245" s="232">
        <f>IF(AZ245=4,G245,0)</f>
        <v>0</v>
      </c>
      <c r="BE245" s="232">
        <f>IF(AZ245=5,G245,0)</f>
        <v>0</v>
      </c>
      <c r="CA245" s="259">
        <v>1</v>
      </c>
      <c r="CB245" s="259">
        <v>7</v>
      </c>
    </row>
    <row r="246" spans="1:80" x14ac:dyDescent="0.2">
      <c r="A246" s="268"/>
      <c r="B246" s="271"/>
      <c r="C246" s="328" t="s">
        <v>394</v>
      </c>
      <c r="D246" s="329"/>
      <c r="E246" s="272">
        <v>30.1</v>
      </c>
      <c r="F246" s="273"/>
      <c r="G246" s="274"/>
      <c r="H246" s="275"/>
      <c r="I246" s="269"/>
      <c r="J246" s="276"/>
      <c r="K246" s="269"/>
      <c r="M246" s="270" t="s">
        <v>394</v>
      </c>
      <c r="O246" s="259"/>
    </row>
    <row r="247" spans="1:80" x14ac:dyDescent="0.2">
      <c r="A247" s="260">
        <v>71</v>
      </c>
      <c r="B247" s="261" t="s">
        <v>395</v>
      </c>
      <c r="C247" s="262" t="s">
        <v>396</v>
      </c>
      <c r="D247" s="263" t="s">
        <v>113</v>
      </c>
      <c r="E247" s="264">
        <v>82.224999999999994</v>
      </c>
      <c r="F247" s="264">
        <v>0</v>
      </c>
      <c r="G247" s="265">
        <f>E247*F247</f>
        <v>0</v>
      </c>
      <c r="H247" s="266">
        <v>3.4000000000000002E-4</v>
      </c>
      <c r="I247" s="267">
        <f>E247*H247</f>
        <v>2.7956499999999999E-2</v>
      </c>
      <c r="J247" s="266">
        <v>0</v>
      </c>
      <c r="K247" s="267">
        <f>E247*J247</f>
        <v>0</v>
      </c>
      <c r="O247" s="259">
        <v>2</v>
      </c>
      <c r="AA247" s="232">
        <v>1</v>
      </c>
      <c r="AB247" s="232">
        <v>7</v>
      </c>
      <c r="AC247" s="232">
        <v>7</v>
      </c>
      <c r="AZ247" s="232">
        <v>2</v>
      </c>
      <c r="BA247" s="232">
        <f>IF(AZ247=1,G247,0)</f>
        <v>0</v>
      </c>
      <c r="BB247" s="232">
        <f>IF(AZ247=2,G247,0)</f>
        <v>0</v>
      </c>
      <c r="BC247" s="232">
        <f>IF(AZ247=3,G247,0)</f>
        <v>0</v>
      </c>
      <c r="BD247" s="232">
        <f>IF(AZ247=4,G247,0)</f>
        <v>0</v>
      </c>
      <c r="BE247" s="232">
        <f>IF(AZ247=5,G247,0)</f>
        <v>0</v>
      </c>
      <c r="CA247" s="259">
        <v>1</v>
      </c>
      <c r="CB247" s="259">
        <v>7</v>
      </c>
    </row>
    <row r="248" spans="1:80" x14ac:dyDescent="0.2">
      <c r="A248" s="277"/>
      <c r="B248" s="278" t="s">
        <v>99</v>
      </c>
      <c r="C248" s="279" t="s">
        <v>380</v>
      </c>
      <c r="D248" s="280"/>
      <c r="E248" s="281"/>
      <c r="F248" s="282"/>
      <c r="G248" s="283">
        <f>SUM(G234:G247)</f>
        <v>0</v>
      </c>
      <c r="H248" s="284"/>
      <c r="I248" s="285">
        <f>SUM(I234:I247)</f>
        <v>8.8105500000000003E-2</v>
      </c>
      <c r="J248" s="284"/>
      <c r="K248" s="285">
        <f>SUM(K234:K247)</f>
        <v>0</v>
      </c>
      <c r="O248" s="259">
        <v>4</v>
      </c>
      <c r="BA248" s="286">
        <f>SUM(BA234:BA247)</f>
        <v>0</v>
      </c>
      <c r="BB248" s="286">
        <f>SUM(BB234:BB247)</f>
        <v>0</v>
      </c>
      <c r="BC248" s="286">
        <f>SUM(BC234:BC247)</f>
        <v>0</v>
      </c>
      <c r="BD248" s="286">
        <f>SUM(BD234:BD247)</f>
        <v>0</v>
      </c>
      <c r="BE248" s="286">
        <f>SUM(BE234:BE247)</f>
        <v>0</v>
      </c>
    </row>
    <row r="249" spans="1:80" x14ac:dyDescent="0.2">
      <c r="E249" s="232"/>
    </row>
    <row r="250" spans="1:80" x14ac:dyDescent="0.2">
      <c r="E250" s="232"/>
    </row>
    <row r="251" spans="1:80" x14ac:dyDescent="0.2">
      <c r="E251" s="232"/>
    </row>
    <row r="252" spans="1:80" x14ac:dyDescent="0.2">
      <c r="E252" s="232"/>
    </row>
    <row r="253" spans="1:80" x14ac:dyDescent="0.2">
      <c r="E253" s="232"/>
    </row>
    <row r="254" spans="1:80" x14ac:dyDescent="0.2">
      <c r="E254" s="232"/>
    </row>
    <row r="255" spans="1:80" x14ac:dyDescent="0.2">
      <c r="E255" s="232"/>
    </row>
    <row r="256" spans="1:80" x14ac:dyDescent="0.2">
      <c r="E256" s="232"/>
    </row>
    <row r="257" spans="1:7" x14ac:dyDescent="0.2">
      <c r="E257" s="232"/>
    </row>
    <row r="258" spans="1:7" x14ac:dyDescent="0.2">
      <c r="E258" s="232"/>
    </row>
    <row r="259" spans="1:7" x14ac:dyDescent="0.2">
      <c r="E259" s="232"/>
    </row>
    <row r="260" spans="1:7" x14ac:dyDescent="0.2">
      <c r="E260" s="232"/>
    </row>
    <row r="261" spans="1:7" x14ac:dyDescent="0.2">
      <c r="E261" s="232"/>
    </row>
    <row r="262" spans="1:7" x14ac:dyDescent="0.2">
      <c r="E262" s="232"/>
    </row>
    <row r="263" spans="1:7" x14ac:dyDescent="0.2">
      <c r="E263" s="232"/>
    </row>
    <row r="264" spans="1:7" x14ac:dyDescent="0.2">
      <c r="E264" s="232"/>
    </row>
    <row r="265" spans="1:7" x14ac:dyDescent="0.2">
      <c r="E265" s="232"/>
    </row>
    <row r="266" spans="1:7" x14ac:dyDescent="0.2">
      <c r="E266" s="232"/>
    </row>
    <row r="267" spans="1:7" x14ac:dyDescent="0.2">
      <c r="E267" s="232"/>
    </row>
    <row r="268" spans="1:7" x14ac:dyDescent="0.2">
      <c r="E268" s="232"/>
    </row>
    <row r="269" spans="1:7" x14ac:dyDescent="0.2">
      <c r="E269" s="232"/>
    </row>
    <row r="270" spans="1:7" x14ac:dyDescent="0.2">
      <c r="E270" s="232"/>
    </row>
    <row r="271" spans="1:7" x14ac:dyDescent="0.2">
      <c r="E271" s="232"/>
    </row>
    <row r="272" spans="1:7" x14ac:dyDescent="0.2">
      <c r="A272" s="276"/>
      <c r="B272" s="276"/>
      <c r="C272" s="276"/>
      <c r="D272" s="276"/>
      <c r="E272" s="276"/>
      <c r="F272" s="276"/>
      <c r="G272" s="276"/>
    </row>
    <row r="273" spans="1:7" x14ac:dyDescent="0.2">
      <c r="A273" s="276"/>
      <c r="B273" s="276"/>
      <c r="C273" s="276"/>
      <c r="D273" s="276"/>
      <c r="E273" s="276"/>
      <c r="F273" s="276"/>
      <c r="G273" s="276"/>
    </row>
    <row r="274" spans="1:7" x14ac:dyDescent="0.2">
      <c r="A274" s="276"/>
      <c r="B274" s="276"/>
      <c r="C274" s="276"/>
      <c r="D274" s="276"/>
      <c r="E274" s="276"/>
      <c r="F274" s="276"/>
      <c r="G274" s="276"/>
    </row>
    <row r="275" spans="1:7" x14ac:dyDescent="0.2">
      <c r="A275" s="276"/>
      <c r="B275" s="276"/>
      <c r="C275" s="276"/>
      <c r="D275" s="276"/>
      <c r="E275" s="276"/>
      <c r="F275" s="276"/>
      <c r="G275" s="276"/>
    </row>
    <row r="276" spans="1:7" x14ac:dyDescent="0.2">
      <c r="E276" s="232"/>
    </row>
    <row r="277" spans="1:7" x14ac:dyDescent="0.2">
      <c r="E277" s="232"/>
    </row>
    <row r="278" spans="1:7" x14ac:dyDescent="0.2">
      <c r="E278" s="232"/>
    </row>
    <row r="279" spans="1:7" x14ac:dyDescent="0.2">
      <c r="E279" s="232"/>
    </row>
    <row r="280" spans="1:7" x14ac:dyDescent="0.2">
      <c r="E280" s="232"/>
    </row>
    <row r="281" spans="1:7" x14ac:dyDescent="0.2">
      <c r="E281" s="232"/>
    </row>
    <row r="282" spans="1:7" x14ac:dyDescent="0.2">
      <c r="E282" s="232"/>
    </row>
    <row r="283" spans="1:7" x14ac:dyDescent="0.2">
      <c r="E283" s="232"/>
    </row>
    <row r="284" spans="1:7" x14ac:dyDescent="0.2">
      <c r="E284" s="232"/>
    </row>
    <row r="285" spans="1:7" x14ac:dyDescent="0.2">
      <c r="E285" s="232"/>
    </row>
    <row r="286" spans="1:7" x14ac:dyDescent="0.2">
      <c r="E286" s="232"/>
    </row>
    <row r="287" spans="1:7" x14ac:dyDescent="0.2">
      <c r="E287" s="232"/>
    </row>
    <row r="288" spans="1:7" x14ac:dyDescent="0.2">
      <c r="E288" s="232"/>
    </row>
    <row r="289" spans="5:5" x14ac:dyDescent="0.2">
      <c r="E289" s="232"/>
    </row>
    <row r="290" spans="5:5" x14ac:dyDescent="0.2">
      <c r="E290" s="232"/>
    </row>
    <row r="291" spans="5:5" x14ac:dyDescent="0.2">
      <c r="E291" s="232"/>
    </row>
    <row r="292" spans="5:5" x14ac:dyDescent="0.2">
      <c r="E292" s="232"/>
    </row>
    <row r="293" spans="5:5" x14ac:dyDescent="0.2">
      <c r="E293" s="232"/>
    </row>
    <row r="294" spans="5:5" x14ac:dyDescent="0.2">
      <c r="E294" s="232"/>
    </row>
    <row r="295" spans="5:5" x14ac:dyDescent="0.2">
      <c r="E295" s="232"/>
    </row>
    <row r="296" spans="5:5" x14ac:dyDescent="0.2">
      <c r="E296" s="232"/>
    </row>
    <row r="297" spans="5:5" x14ac:dyDescent="0.2">
      <c r="E297" s="232"/>
    </row>
    <row r="298" spans="5:5" x14ac:dyDescent="0.2">
      <c r="E298" s="232"/>
    </row>
    <row r="299" spans="5:5" x14ac:dyDescent="0.2">
      <c r="E299" s="232"/>
    </row>
    <row r="300" spans="5:5" x14ac:dyDescent="0.2">
      <c r="E300" s="232"/>
    </row>
    <row r="301" spans="5:5" x14ac:dyDescent="0.2">
      <c r="E301" s="232"/>
    </row>
    <row r="302" spans="5:5" x14ac:dyDescent="0.2">
      <c r="E302" s="232"/>
    </row>
    <row r="303" spans="5:5" x14ac:dyDescent="0.2">
      <c r="E303" s="232"/>
    </row>
    <row r="304" spans="5:5" x14ac:dyDescent="0.2">
      <c r="E304" s="232"/>
    </row>
    <row r="305" spans="1:7" x14ac:dyDescent="0.2">
      <c r="E305" s="232"/>
    </row>
    <row r="306" spans="1:7" x14ac:dyDescent="0.2">
      <c r="E306" s="232"/>
    </row>
    <row r="307" spans="1:7" x14ac:dyDescent="0.2">
      <c r="A307" s="287"/>
      <c r="B307" s="287"/>
    </row>
    <row r="308" spans="1:7" x14ac:dyDescent="0.2">
      <c r="A308" s="276"/>
      <c r="B308" s="276"/>
      <c r="C308" s="288"/>
      <c r="D308" s="288"/>
      <c r="E308" s="289"/>
      <c r="F308" s="288"/>
      <c r="G308" s="290"/>
    </row>
    <row r="309" spans="1:7" x14ac:dyDescent="0.2">
      <c r="A309" s="291"/>
      <c r="B309" s="291"/>
      <c r="C309" s="276"/>
      <c r="D309" s="276"/>
      <c r="E309" s="292"/>
      <c r="F309" s="276"/>
      <c r="G309" s="276"/>
    </row>
    <row r="310" spans="1:7" x14ac:dyDescent="0.2">
      <c r="A310" s="276"/>
      <c r="B310" s="276"/>
      <c r="C310" s="276"/>
      <c r="D310" s="276"/>
      <c r="E310" s="292"/>
      <c r="F310" s="276"/>
      <c r="G310" s="276"/>
    </row>
    <row r="311" spans="1:7" x14ac:dyDescent="0.2">
      <c r="A311" s="276"/>
      <c r="B311" s="276"/>
      <c r="C311" s="276"/>
      <c r="D311" s="276"/>
      <c r="E311" s="292"/>
      <c r="F311" s="276"/>
      <c r="G311" s="276"/>
    </row>
    <row r="312" spans="1:7" x14ac:dyDescent="0.2">
      <c r="A312" s="276"/>
      <c r="B312" s="276"/>
      <c r="C312" s="276"/>
      <c r="D312" s="276"/>
      <c r="E312" s="292"/>
      <c r="F312" s="276"/>
      <c r="G312" s="276"/>
    </row>
    <row r="313" spans="1:7" x14ac:dyDescent="0.2">
      <c r="A313" s="276"/>
      <c r="B313" s="276"/>
      <c r="C313" s="276"/>
      <c r="D313" s="276"/>
      <c r="E313" s="292"/>
      <c r="F313" s="276"/>
      <c r="G313" s="276"/>
    </row>
    <row r="314" spans="1:7" x14ac:dyDescent="0.2">
      <c r="A314" s="276"/>
      <c r="B314" s="276"/>
      <c r="C314" s="276"/>
      <c r="D314" s="276"/>
      <c r="E314" s="292"/>
      <c r="F314" s="276"/>
      <c r="G314" s="276"/>
    </row>
    <row r="315" spans="1:7" x14ac:dyDescent="0.2">
      <c r="A315" s="276"/>
      <c r="B315" s="276"/>
      <c r="C315" s="276"/>
      <c r="D315" s="276"/>
      <c r="E315" s="292"/>
      <c r="F315" s="276"/>
      <c r="G315" s="276"/>
    </row>
    <row r="316" spans="1:7" x14ac:dyDescent="0.2">
      <c r="A316" s="276"/>
      <c r="B316" s="276"/>
      <c r="C316" s="276"/>
      <c r="D316" s="276"/>
      <c r="E316" s="292"/>
      <c r="F316" s="276"/>
      <c r="G316" s="276"/>
    </row>
    <row r="317" spans="1:7" x14ac:dyDescent="0.2">
      <c r="A317" s="276"/>
      <c r="B317" s="276"/>
      <c r="C317" s="276"/>
      <c r="D317" s="276"/>
      <c r="E317" s="292"/>
      <c r="F317" s="276"/>
      <c r="G317" s="276"/>
    </row>
    <row r="318" spans="1:7" x14ac:dyDescent="0.2">
      <c r="A318" s="276"/>
      <c r="B318" s="276"/>
      <c r="C318" s="276"/>
      <c r="D318" s="276"/>
      <c r="E318" s="292"/>
      <c r="F318" s="276"/>
      <c r="G318" s="276"/>
    </row>
    <row r="319" spans="1:7" x14ac:dyDescent="0.2">
      <c r="A319" s="276"/>
      <c r="B319" s="276"/>
      <c r="C319" s="276"/>
      <c r="D319" s="276"/>
      <c r="E319" s="292"/>
      <c r="F319" s="276"/>
      <c r="G319" s="276"/>
    </row>
    <row r="320" spans="1:7" x14ac:dyDescent="0.2">
      <c r="A320" s="276"/>
      <c r="B320" s="276"/>
      <c r="C320" s="276"/>
      <c r="D320" s="276"/>
      <c r="E320" s="292"/>
      <c r="F320" s="276"/>
      <c r="G320" s="276"/>
    </row>
    <row r="321" spans="1:7" x14ac:dyDescent="0.2">
      <c r="A321" s="276"/>
      <c r="B321" s="276"/>
      <c r="C321" s="276"/>
      <c r="D321" s="276"/>
      <c r="E321" s="292"/>
      <c r="F321" s="276"/>
      <c r="G321" s="276"/>
    </row>
  </sheetData>
  <mergeCells count="145">
    <mergeCell ref="C16:D16"/>
    <mergeCell ref="C18:D18"/>
    <mergeCell ref="C19:D19"/>
    <mergeCell ref="C21:D21"/>
    <mergeCell ref="C23:D23"/>
    <mergeCell ref="C24:D24"/>
    <mergeCell ref="A1:G1"/>
    <mergeCell ref="A3:B3"/>
    <mergeCell ref="A4:B4"/>
    <mergeCell ref="E4:G4"/>
    <mergeCell ref="C9:D9"/>
    <mergeCell ref="C11:D11"/>
    <mergeCell ref="C13:D13"/>
    <mergeCell ref="C14:D14"/>
    <mergeCell ref="C36:D36"/>
    <mergeCell ref="C37:D37"/>
    <mergeCell ref="C38:D38"/>
    <mergeCell ref="C39:D39"/>
    <mergeCell ref="C40:D40"/>
    <mergeCell ref="C42:D42"/>
    <mergeCell ref="C25:D25"/>
    <mergeCell ref="C26:D26"/>
    <mergeCell ref="C27:D27"/>
    <mergeCell ref="C31:D31"/>
    <mergeCell ref="C32:D32"/>
    <mergeCell ref="C33:D33"/>
    <mergeCell ref="C34:D34"/>
    <mergeCell ref="C35:D35"/>
    <mergeCell ref="C49:D49"/>
    <mergeCell ref="C50:D50"/>
    <mergeCell ref="C51:D51"/>
    <mergeCell ref="C53:D53"/>
    <mergeCell ref="C55:D55"/>
    <mergeCell ref="C43:D43"/>
    <mergeCell ref="C44:D44"/>
    <mergeCell ref="C45:D45"/>
    <mergeCell ref="C46:D46"/>
    <mergeCell ref="C47:D47"/>
    <mergeCell ref="C48:D48"/>
    <mergeCell ref="C73:D73"/>
    <mergeCell ref="C74:D74"/>
    <mergeCell ref="C76:D76"/>
    <mergeCell ref="C77:D77"/>
    <mergeCell ref="C79:D79"/>
    <mergeCell ref="C81:D81"/>
    <mergeCell ref="C84:D84"/>
    <mergeCell ref="C85:D85"/>
    <mergeCell ref="C59:D59"/>
    <mergeCell ref="C63:D63"/>
    <mergeCell ref="C64:D64"/>
    <mergeCell ref="C65:D65"/>
    <mergeCell ref="C66:D66"/>
    <mergeCell ref="C67:D67"/>
    <mergeCell ref="C68:D68"/>
    <mergeCell ref="C97:D97"/>
    <mergeCell ref="C102:D102"/>
    <mergeCell ref="C104:D104"/>
    <mergeCell ref="C106:D106"/>
    <mergeCell ref="C107:D107"/>
    <mergeCell ref="C109:D109"/>
    <mergeCell ref="C110:D110"/>
    <mergeCell ref="C113:D113"/>
    <mergeCell ref="C86:D86"/>
    <mergeCell ref="C89:D89"/>
    <mergeCell ref="C90:D90"/>
    <mergeCell ref="C93:D93"/>
    <mergeCell ref="C94:D94"/>
    <mergeCell ref="C95:D95"/>
    <mergeCell ref="C123:D123"/>
    <mergeCell ref="C124:D124"/>
    <mergeCell ref="C126:D126"/>
    <mergeCell ref="C127:D127"/>
    <mergeCell ref="C128:D128"/>
    <mergeCell ref="C129:D129"/>
    <mergeCell ref="C114:D114"/>
    <mergeCell ref="C116:D116"/>
    <mergeCell ref="C118:D118"/>
    <mergeCell ref="C120:D120"/>
    <mergeCell ref="C121:D121"/>
    <mergeCell ref="C122:D122"/>
    <mergeCell ref="C138:D138"/>
    <mergeCell ref="C139:D139"/>
    <mergeCell ref="C140:D140"/>
    <mergeCell ref="C130:D130"/>
    <mergeCell ref="C133:D133"/>
    <mergeCell ref="C134:D134"/>
    <mergeCell ref="C135:D135"/>
    <mergeCell ref="C136:D136"/>
    <mergeCell ref="C137:D137"/>
    <mergeCell ref="C163:D163"/>
    <mergeCell ref="C164:D164"/>
    <mergeCell ref="C166:D166"/>
    <mergeCell ref="C185:D185"/>
    <mergeCell ref="C186:D186"/>
    <mergeCell ref="C188:D188"/>
    <mergeCell ref="C189:D189"/>
    <mergeCell ref="C153:D153"/>
    <mergeCell ref="C154:D154"/>
    <mergeCell ref="C158:D158"/>
    <mergeCell ref="C159:D159"/>
    <mergeCell ref="C191:D191"/>
    <mergeCell ref="C196:D196"/>
    <mergeCell ref="C197:D197"/>
    <mergeCell ref="C210:D210"/>
    <mergeCell ref="C213:D213"/>
    <mergeCell ref="C214:D214"/>
    <mergeCell ref="C215:D215"/>
    <mergeCell ref="C171:D171"/>
    <mergeCell ref="C172:D172"/>
    <mergeCell ref="C174:D174"/>
    <mergeCell ref="C176:D176"/>
    <mergeCell ref="C177:D177"/>
    <mergeCell ref="C179:D179"/>
    <mergeCell ref="C180:D180"/>
    <mergeCell ref="C181:D181"/>
    <mergeCell ref="C182:D182"/>
    <mergeCell ref="C216:D216"/>
    <mergeCell ref="C217:D217"/>
    <mergeCell ref="C219:D219"/>
    <mergeCell ref="C221:D221"/>
    <mergeCell ref="C226:D226"/>
    <mergeCell ref="C227:D227"/>
    <mergeCell ref="C228:D228"/>
    <mergeCell ref="C230:D230"/>
    <mergeCell ref="C201:D201"/>
    <mergeCell ref="C202:D202"/>
    <mergeCell ref="C203:D203"/>
    <mergeCell ref="C204:D204"/>
    <mergeCell ref="C205:D205"/>
    <mergeCell ref="C206:D206"/>
    <mergeCell ref="C207:D207"/>
    <mergeCell ref="C208:D208"/>
    <mergeCell ref="C209:D209"/>
    <mergeCell ref="C242:D242"/>
    <mergeCell ref="C243:D243"/>
    <mergeCell ref="C244:D244"/>
    <mergeCell ref="C246:D246"/>
    <mergeCell ref="C231:D231"/>
    <mergeCell ref="C232:D232"/>
    <mergeCell ref="C236:D236"/>
    <mergeCell ref="C237:D237"/>
    <mergeCell ref="C238:D238"/>
    <mergeCell ref="C239:D239"/>
    <mergeCell ref="C240:D240"/>
    <mergeCell ref="C241:D241"/>
  </mergeCells>
  <printOptions gridLinesSet="0"/>
  <pageMargins left="0.90551181102362199" right="0.31496062992125984" top="0.94488188976377951" bottom="0.94488188976377951" header="0.31496062992125984" footer="0.31496062992125984"/>
  <pageSetup paperSize="9" scale="95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BA34E-43AD-4D26-95EB-435217451734}">
  <sheetPr codeName="List22"/>
  <dimension ref="A1:BE51"/>
  <sheetViews>
    <sheetView zoomScaleNormal="100" workbookViewId="0">
      <selection activeCell="C27" sqref="C27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256" width="9.140625" style="1"/>
    <col min="257" max="257" width="2" style="1" customWidth="1"/>
    <col min="258" max="258" width="15" style="1" customWidth="1"/>
    <col min="259" max="259" width="15.85546875" style="1" customWidth="1"/>
    <col min="260" max="260" width="14.5703125" style="1" customWidth="1"/>
    <col min="261" max="261" width="13.5703125" style="1" customWidth="1"/>
    <col min="262" max="262" width="16.5703125" style="1" customWidth="1"/>
    <col min="263" max="263" width="15.28515625" style="1" customWidth="1"/>
    <col min="264" max="512" width="9.140625" style="1"/>
    <col min="513" max="513" width="2" style="1" customWidth="1"/>
    <col min="514" max="514" width="15" style="1" customWidth="1"/>
    <col min="515" max="515" width="15.85546875" style="1" customWidth="1"/>
    <col min="516" max="516" width="14.5703125" style="1" customWidth="1"/>
    <col min="517" max="517" width="13.5703125" style="1" customWidth="1"/>
    <col min="518" max="518" width="16.5703125" style="1" customWidth="1"/>
    <col min="519" max="519" width="15.28515625" style="1" customWidth="1"/>
    <col min="520" max="768" width="9.140625" style="1"/>
    <col min="769" max="769" width="2" style="1" customWidth="1"/>
    <col min="770" max="770" width="15" style="1" customWidth="1"/>
    <col min="771" max="771" width="15.85546875" style="1" customWidth="1"/>
    <col min="772" max="772" width="14.5703125" style="1" customWidth="1"/>
    <col min="773" max="773" width="13.5703125" style="1" customWidth="1"/>
    <col min="774" max="774" width="16.5703125" style="1" customWidth="1"/>
    <col min="775" max="775" width="15.28515625" style="1" customWidth="1"/>
    <col min="776" max="1024" width="9.140625" style="1"/>
    <col min="1025" max="1025" width="2" style="1" customWidth="1"/>
    <col min="1026" max="1026" width="15" style="1" customWidth="1"/>
    <col min="1027" max="1027" width="15.85546875" style="1" customWidth="1"/>
    <col min="1028" max="1028" width="14.5703125" style="1" customWidth="1"/>
    <col min="1029" max="1029" width="13.5703125" style="1" customWidth="1"/>
    <col min="1030" max="1030" width="16.5703125" style="1" customWidth="1"/>
    <col min="1031" max="1031" width="15.28515625" style="1" customWidth="1"/>
    <col min="1032" max="1280" width="9.140625" style="1"/>
    <col min="1281" max="1281" width="2" style="1" customWidth="1"/>
    <col min="1282" max="1282" width="15" style="1" customWidth="1"/>
    <col min="1283" max="1283" width="15.85546875" style="1" customWidth="1"/>
    <col min="1284" max="1284" width="14.5703125" style="1" customWidth="1"/>
    <col min="1285" max="1285" width="13.5703125" style="1" customWidth="1"/>
    <col min="1286" max="1286" width="16.5703125" style="1" customWidth="1"/>
    <col min="1287" max="1287" width="15.28515625" style="1" customWidth="1"/>
    <col min="1288" max="1536" width="9.140625" style="1"/>
    <col min="1537" max="1537" width="2" style="1" customWidth="1"/>
    <col min="1538" max="1538" width="15" style="1" customWidth="1"/>
    <col min="1539" max="1539" width="15.85546875" style="1" customWidth="1"/>
    <col min="1540" max="1540" width="14.5703125" style="1" customWidth="1"/>
    <col min="1541" max="1541" width="13.5703125" style="1" customWidth="1"/>
    <col min="1542" max="1542" width="16.5703125" style="1" customWidth="1"/>
    <col min="1543" max="1543" width="15.28515625" style="1" customWidth="1"/>
    <col min="1544" max="1792" width="9.140625" style="1"/>
    <col min="1793" max="1793" width="2" style="1" customWidth="1"/>
    <col min="1794" max="1794" width="15" style="1" customWidth="1"/>
    <col min="1795" max="1795" width="15.85546875" style="1" customWidth="1"/>
    <col min="1796" max="1796" width="14.5703125" style="1" customWidth="1"/>
    <col min="1797" max="1797" width="13.5703125" style="1" customWidth="1"/>
    <col min="1798" max="1798" width="16.5703125" style="1" customWidth="1"/>
    <col min="1799" max="1799" width="15.28515625" style="1" customWidth="1"/>
    <col min="1800" max="2048" width="9.140625" style="1"/>
    <col min="2049" max="2049" width="2" style="1" customWidth="1"/>
    <col min="2050" max="2050" width="15" style="1" customWidth="1"/>
    <col min="2051" max="2051" width="15.85546875" style="1" customWidth="1"/>
    <col min="2052" max="2052" width="14.5703125" style="1" customWidth="1"/>
    <col min="2053" max="2053" width="13.5703125" style="1" customWidth="1"/>
    <col min="2054" max="2054" width="16.5703125" style="1" customWidth="1"/>
    <col min="2055" max="2055" width="15.28515625" style="1" customWidth="1"/>
    <col min="2056" max="2304" width="9.140625" style="1"/>
    <col min="2305" max="2305" width="2" style="1" customWidth="1"/>
    <col min="2306" max="2306" width="15" style="1" customWidth="1"/>
    <col min="2307" max="2307" width="15.85546875" style="1" customWidth="1"/>
    <col min="2308" max="2308" width="14.5703125" style="1" customWidth="1"/>
    <col min="2309" max="2309" width="13.5703125" style="1" customWidth="1"/>
    <col min="2310" max="2310" width="16.5703125" style="1" customWidth="1"/>
    <col min="2311" max="2311" width="15.28515625" style="1" customWidth="1"/>
    <col min="2312" max="2560" width="9.140625" style="1"/>
    <col min="2561" max="2561" width="2" style="1" customWidth="1"/>
    <col min="2562" max="2562" width="15" style="1" customWidth="1"/>
    <col min="2563" max="2563" width="15.85546875" style="1" customWidth="1"/>
    <col min="2564" max="2564" width="14.5703125" style="1" customWidth="1"/>
    <col min="2565" max="2565" width="13.5703125" style="1" customWidth="1"/>
    <col min="2566" max="2566" width="16.5703125" style="1" customWidth="1"/>
    <col min="2567" max="2567" width="15.28515625" style="1" customWidth="1"/>
    <col min="2568" max="2816" width="9.140625" style="1"/>
    <col min="2817" max="2817" width="2" style="1" customWidth="1"/>
    <col min="2818" max="2818" width="15" style="1" customWidth="1"/>
    <col min="2819" max="2819" width="15.85546875" style="1" customWidth="1"/>
    <col min="2820" max="2820" width="14.5703125" style="1" customWidth="1"/>
    <col min="2821" max="2821" width="13.5703125" style="1" customWidth="1"/>
    <col min="2822" max="2822" width="16.5703125" style="1" customWidth="1"/>
    <col min="2823" max="2823" width="15.28515625" style="1" customWidth="1"/>
    <col min="2824" max="3072" width="9.140625" style="1"/>
    <col min="3073" max="3073" width="2" style="1" customWidth="1"/>
    <col min="3074" max="3074" width="15" style="1" customWidth="1"/>
    <col min="3075" max="3075" width="15.85546875" style="1" customWidth="1"/>
    <col min="3076" max="3076" width="14.5703125" style="1" customWidth="1"/>
    <col min="3077" max="3077" width="13.5703125" style="1" customWidth="1"/>
    <col min="3078" max="3078" width="16.5703125" style="1" customWidth="1"/>
    <col min="3079" max="3079" width="15.28515625" style="1" customWidth="1"/>
    <col min="3080" max="3328" width="9.140625" style="1"/>
    <col min="3329" max="3329" width="2" style="1" customWidth="1"/>
    <col min="3330" max="3330" width="15" style="1" customWidth="1"/>
    <col min="3331" max="3331" width="15.85546875" style="1" customWidth="1"/>
    <col min="3332" max="3332" width="14.5703125" style="1" customWidth="1"/>
    <col min="3333" max="3333" width="13.5703125" style="1" customWidth="1"/>
    <col min="3334" max="3334" width="16.5703125" style="1" customWidth="1"/>
    <col min="3335" max="3335" width="15.28515625" style="1" customWidth="1"/>
    <col min="3336" max="3584" width="9.140625" style="1"/>
    <col min="3585" max="3585" width="2" style="1" customWidth="1"/>
    <col min="3586" max="3586" width="15" style="1" customWidth="1"/>
    <col min="3587" max="3587" width="15.85546875" style="1" customWidth="1"/>
    <col min="3588" max="3588" width="14.5703125" style="1" customWidth="1"/>
    <col min="3589" max="3589" width="13.5703125" style="1" customWidth="1"/>
    <col min="3590" max="3590" width="16.5703125" style="1" customWidth="1"/>
    <col min="3591" max="3591" width="15.28515625" style="1" customWidth="1"/>
    <col min="3592" max="3840" width="9.140625" style="1"/>
    <col min="3841" max="3841" width="2" style="1" customWidth="1"/>
    <col min="3842" max="3842" width="15" style="1" customWidth="1"/>
    <col min="3843" max="3843" width="15.85546875" style="1" customWidth="1"/>
    <col min="3844" max="3844" width="14.5703125" style="1" customWidth="1"/>
    <col min="3845" max="3845" width="13.5703125" style="1" customWidth="1"/>
    <col min="3846" max="3846" width="16.5703125" style="1" customWidth="1"/>
    <col min="3847" max="3847" width="15.28515625" style="1" customWidth="1"/>
    <col min="3848" max="4096" width="9.140625" style="1"/>
    <col min="4097" max="4097" width="2" style="1" customWidth="1"/>
    <col min="4098" max="4098" width="15" style="1" customWidth="1"/>
    <col min="4099" max="4099" width="15.85546875" style="1" customWidth="1"/>
    <col min="4100" max="4100" width="14.5703125" style="1" customWidth="1"/>
    <col min="4101" max="4101" width="13.5703125" style="1" customWidth="1"/>
    <col min="4102" max="4102" width="16.5703125" style="1" customWidth="1"/>
    <col min="4103" max="4103" width="15.28515625" style="1" customWidth="1"/>
    <col min="4104" max="4352" width="9.140625" style="1"/>
    <col min="4353" max="4353" width="2" style="1" customWidth="1"/>
    <col min="4354" max="4354" width="15" style="1" customWidth="1"/>
    <col min="4355" max="4355" width="15.85546875" style="1" customWidth="1"/>
    <col min="4356" max="4356" width="14.5703125" style="1" customWidth="1"/>
    <col min="4357" max="4357" width="13.5703125" style="1" customWidth="1"/>
    <col min="4358" max="4358" width="16.5703125" style="1" customWidth="1"/>
    <col min="4359" max="4359" width="15.28515625" style="1" customWidth="1"/>
    <col min="4360" max="4608" width="9.140625" style="1"/>
    <col min="4609" max="4609" width="2" style="1" customWidth="1"/>
    <col min="4610" max="4610" width="15" style="1" customWidth="1"/>
    <col min="4611" max="4611" width="15.85546875" style="1" customWidth="1"/>
    <col min="4612" max="4612" width="14.5703125" style="1" customWidth="1"/>
    <col min="4613" max="4613" width="13.5703125" style="1" customWidth="1"/>
    <col min="4614" max="4614" width="16.5703125" style="1" customWidth="1"/>
    <col min="4615" max="4615" width="15.28515625" style="1" customWidth="1"/>
    <col min="4616" max="4864" width="9.140625" style="1"/>
    <col min="4865" max="4865" width="2" style="1" customWidth="1"/>
    <col min="4866" max="4866" width="15" style="1" customWidth="1"/>
    <col min="4867" max="4867" width="15.85546875" style="1" customWidth="1"/>
    <col min="4868" max="4868" width="14.5703125" style="1" customWidth="1"/>
    <col min="4869" max="4869" width="13.5703125" style="1" customWidth="1"/>
    <col min="4870" max="4870" width="16.5703125" style="1" customWidth="1"/>
    <col min="4871" max="4871" width="15.28515625" style="1" customWidth="1"/>
    <col min="4872" max="5120" width="9.140625" style="1"/>
    <col min="5121" max="5121" width="2" style="1" customWidth="1"/>
    <col min="5122" max="5122" width="15" style="1" customWidth="1"/>
    <col min="5123" max="5123" width="15.85546875" style="1" customWidth="1"/>
    <col min="5124" max="5124" width="14.5703125" style="1" customWidth="1"/>
    <col min="5125" max="5125" width="13.5703125" style="1" customWidth="1"/>
    <col min="5126" max="5126" width="16.5703125" style="1" customWidth="1"/>
    <col min="5127" max="5127" width="15.28515625" style="1" customWidth="1"/>
    <col min="5128" max="5376" width="9.140625" style="1"/>
    <col min="5377" max="5377" width="2" style="1" customWidth="1"/>
    <col min="5378" max="5378" width="15" style="1" customWidth="1"/>
    <col min="5379" max="5379" width="15.85546875" style="1" customWidth="1"/>
    <col min="5380" max="5380" width="14.5703125" style="1" customWidth="1"/>
    <col min="5381" max="5381" width="13.5703125" style="1" customWidth="1"/>
    <col min="5382" max="5382" width="16.5703125" style="1" customWidth="1"/>
    <col min="5383" max="5383" width="15.28515625" style="1" customWidth="1"/>
    <col min="5384" max="5632" width="9.140625" style="1"/>
    <col min="5633" max="5633" width="2" style="1" customWidth="1"/>
    <col min="5634" max="5634" width="15" style="1" customWidth="1"/>
    <col min="5635" max="5635" width="15.85546875" style="1" customWidth="1"/>
    <col min="5636" max="5636" width="14.5703125" style="1" customWidth="1"/>
    <col min="5637" max="5637" width="13.5703125" style="1" customWidth="1"/>
    <col min="5638" max="5638" width="16.5703125" style="1" customWidth="1"/>
    <col min="5639" max="5639" width="15.28515625" style="1" customWidth="1"/>
    <col min="5640" max="5888" width="9.140625" style="1"/>
    <col min="5889" max="5889" width="2" style="1" customWidth="1"/>
    <col min="5890" max="5890" width="15" style="1" customWidth="1"/>
    <col min="5891" max="5891" width="15.85546875" style="1" customWidth="1"/>
    <col min="5892" max="5892" width="14.5703125" style="1" customWidth="1"/>
    <col min="5893" max="5893" width="13.5703125" style="1" customWidth="1"/>
    <col min="5894" max="5894" width="16.5703125" style="1" customWidth="1"/>
    <col min="5895" max="5895" width="15.28515625" style="1" customWidth="1"/>
    <col min="5896" max="6144" width="9.140625" style="1"/>
    <col min="6145" max="6145" width="2" style="1" customWidth="1"/>
    <col min="6146" max="6146" width="15" style="1" customWidth="1"/>
    <col min="6147" max="6147" width="15.85546875" style="1" customWidth="1"/>
    <col min="6148" max="6148" width="14.5703125" style="1" customWidth="1"/>
    <col min="6149" max="6149" width="13.5703125" style="1" customWidth="1"/>
    <col min="6150" max="6150" width="16.5703125" style="1" customWidth="1"/>
    <col min="6151" max="6151" width="15.28515625" style="1" customWidth="1"/>
    <col min="6152" max="6400" width="9.140625" style="1"/>
    <col min="6401" max="6401" width="2" style="1" customWidth="1"/>
    <col min="6402" max="6402" width="15" style="1" customWidth="1"/>
    <col min="6403" max="6403" width="15.85546875" style="1" customWidth="1"/>
    <col min="6404" max="6404" width="14.5703125" style="1" customWidth="1"/>
    <col min="6405" max="6405" width="13.5703125" style="1" customWidth="1"/>
    <col min="6406" max="6406" width="16.5703125" style="1" customWidth="1"/>
    <col min="6407" max="6407" width="15.28515625" style="1" customWidth="1"/>
    <col min="6408" max="6656" width="9.140625" style="1"/>
    <col min="6657" max="6657" width="2" style="1" customWidth="1"/>
    <col min="6658" max="6658" width="15" style="1" customWidth="1"/>
    <col min="6659" max="6659" width="15.85546875" style="1" customWidth="1"/>
    <col min="6660" max="6660" width="14.5703125" style="1" customWidth="1"/>
    <col min="6661" max="6661" width="13.5703125" style="1" customWidth="1"/>
    <col min="6662" max="6662" width="16.5703125" style="1" customWidth="1"/>
    <col min="6663" max="6663" width="15.28515625" style="1" customWidth="1"/>
    <col min="6664" max="6912" width="9.140625" style="1"/>
    <col min="6913" max="6913" width="2" style="1" customWidth="1"/>
    <col min="6914" max="6914" width="15" style="1" customWidth="1"/>
    <col min="6915" max="6915" width="15.85546875" style="1" customWidth="1"/>
    <col min="6916" max="6916" width="14.5703125" style="1" customWidth="1"/>
    <col min="6917" max="6917" width="13.5703125" style="1" customWidth="1"/>
    <col min="6918" max="6918" width="16.5703125" style="1" customWidth="1"/>
    <col min="6919" max="6919" width="15.28515625" style="1" customWidth="1"/>
    <col min="6920" max="7168" width="9.140625" style="1"/>
    <col min="7169" max="7169" width="2" style="1" customWidth="1"/>
    <col min="7170" max="7170" width="15" style="1" customWidth="1"/>
    <col min="7171" max="7171" width="15.85546875" style="1" customWidth="1"/>
    <col min="7172" max="7172" width="14.5703125" style="1" customWidth="1"/>
    <col min="7173" max="7173" width="13.5703125" style="1" customWidth="1"/>
    <col min="7174" max="7174" width="16.5703125" style="1" customWidth="1"/>
    <col min="7175" max="7175" width="15.28515625" style="1" customWidth="1"/>
    <col min="7176" max="7424" width="9.140625" style="1"/>
    <col min="7425" max="7425" width="2" style="1" customWidth="1"/>
    <col min="7426" max="7426" width="15" style="1" customWidth="1"/>
    <col min="7427" max="7427" width="15.85546875" style="1" customWidth="1"/>
    <col min="7428" max="7428" width="14.5703125" style="1" customWidth="1"/>
    <col min="7429" max="7429" width="13.5703125" style="1" customWidth="1"/>
    <col min="7430" max="7430" width="16.5703125" style="1" customWidth="1"/>
    <col min="7431" max="7431" width="15.28515625" style="1" customWidth="1"/>
    <col min="7432" max="7680" width="9.140625" style="1"/>
    <col min="7681" max="7681" width="2" style="1" customWidth="1"/>
    <col min="7682" max="7682" width="15" style="1" customWidth="1"/>
    <col min="7683" max="7683" width="15.85546875" style="1" customWidth="1"/>
    <col min="7684" max="7684" width="14.5703125" style="1" customWidth="1"/>
    <col min="7685" max="7685" width="13.5703125" style="1" customWidth="1"/>
    <col min="7686" max="7686" width="16.5703125" style="1" customWidth="1"/>
    <col min="7687" max="7687" width="15.28515625" style="1" customWidth="1"/>
    <col min="7688" max="7936" width="9.140625" style="1"/>
    <col min="7937" max="7937" width="2" style="1" customWidth="1"/>
    <col min="7938" max="7938" width="15" style="1" customWidth="1"/>
    <col min="7939" max="7939" width="15.85546875" style="1" customWidth="1"/>
    <col min="7940" max="7940" width="14.5703125" style="1" customWidth="1"/>
    <col min="7941" max="7941" width="13.5703125" style="1" customWidth="1"/>
    <col min="7942" max="7942" width="16.5703125" style="1" customWidth="1"/>
    <col min="7943" max="7943" width="15.28515625" style="1" customWidth="1"/>
    <col min="7944" max="8192" width="9.140625" style="1"/>
    <col min="8193" max="8193" width="2" style="1" customWidth="1"/>
    <col min="8194" max="8194" width="15" style="1" customWidth="1"/>
    <col min="8195" max="8195" width="15.85546875" style="1" customWidth="1"/>
    <col min="8196" max="8196" width="14.5703125" style="1" customWidth="1"/>
    <col min="8197" max="8197" width="13.5703125" style="1" customWidth="1"/>
    <col min="8198" max="8198" width="16.5703125" style="1" customWidth="1"/>
    <col min="8199" max="8199" width="15.28515625" style="1" customWidth="1"/>
    <col min="8200" max="8448" width="9.140625" style="1"/>
    <col min="8449" max="8449" width="2" style="1" customWidth="1"/>
    <col min="8450" max="8450" width="15" style="1" customWidth="1"/>
    <col min="8451" max="8451" width="15.85546875" style="1" customWidth="1"/>
    <col min="8452" max="8452" width="14.5703125" style="1" customWidth="1"/>
    <col min="8453" max="8453" width="13.5703125" style="1" customWidth="1"/>
    <col min="8454" max="8454" width="16.5703125" style="1" customWidth="1"/>
    <col min="8455" max="8455" width="15.28515625" style="1" customWidth="1"/>
    <col min="8456" max="8704" width="9.140625" style="1"/>
    <col min="8705" max="8705" width="2" style="1" customWidth="1"/>
    <col min="8706" max="8706" width="15" style="1" customWidth="1"/>
    <col min="8707" max="8707" width="15.85546875" style="1" customWidth="1"/>
    <col min="8708" max="8708" width="14.5703125" style="1" customWidth="1"/>
    <col min="8709" max="8709" width="13.5703125" style="1" customWidth="1"/>
    <col min="8710" max="8710" width="16.5703125" style="1" customWidth="1"/>
    <col min="8711" max="8711" width="15.28515625" style="1" customWidth="1"/>
    <col min="8712" max="8960" width="9.140625" style="1"/>
    <col min="8961" max="8961" width="2" style="1" customWidth="1"/>
    <col min="8962" max="8962" width="15" style="1" customWidth="1"/>
    <col min="8963" max="8963" width="15.85546875" style="1" customWidth="1"/>
    <col min="8964" max="8964" width="14.5703125" style="1" customWidth="1"/>
    <col min="8965" max="8965" width="13.5703125" style="1" customWidth="1"/>
    <col min="8966" max="8966" width="16.5703125" style="1" customWidth="1"/>
    <col min="8967" max="8967" width="15.28515625" style="1" customWidth="1"/>
    <col min="8968" max="9216" width="9.140625" style="1"/>
    <col min="9217" max="9217" width="2" style="1" customWidth="1"/>
    <col min="9218" max="9218" width="15" style="1" customWidth="1"/>
    <col min="9219" max="9219" width="15.85546875" style="1" customWidth="1"/>
    <col min="9220" max="9220" width="14.5703125" style="1" customWidth="1"/>
    <col min="9221" max="9221" width="13.5703125" style="1" customWidth="1"/>
    <col min="9222" max="9222" width="16.5703125" style="1" customWidth="1"/>
    <col min="9223" max="9223" width="15.28515625" style="1" customWidth="1"/>
    <col min="9224" max="9472" width="9.140625" style="1"/>
    <col min="9473" max="9473" width="2" style="1" customWidth="1"/>
    <col min="9474" max="9474" width="15" style="1" customWidth="1"/>
    <col min="9475" max="9475" width="15.85546875" style="1" customWidth="1"/>
    <col min="9476" max="9476" width="14.5703125" style="1" customWidth="1"/>
    <col min="9477" max="9477" width="13.5703125" style="1" customWidth="1"/>
    <col min="9478" max="9478" width="16.5703125" style="1" customWidth="1"/>
    <col min="9479" max="9479" width="15.28515625" style="1" customWidth="1"/>
    <col min="9480" max="9728" width="9.140625" style="1"/>
    <col min="9729" max="9729" width="2" style="1" customWidth="1"/>
    <col min="9730" max="9730" width="15" style="1" customWidth="1"/>
    <col min="9731" max="9731" width="15.85546875" style="1" customWidth="1"/>
    <col min="9732" max="9732" width="14.5703125" style="1" customWidth="1"/>
    <col min="9733" max="9733" width="13.5703125" style="1" customWidth="1"/>
    <col min="9734" max="9734" width="16.5703125" style="1" customWidth="1"/>
    <col min="9735" max="9735" width="15.28515625" style="1" customWidth="1"/>
    <col min="9736" max="9984" width="9.140625" style="1"/>
    <col min="9985" max="9985" width="2" style="1" customWidth="1"/>
    <col min="9986" max="9986" width="15" style="1" customWidth="1"/>
    <col min="9987" max="9987" width="15.85546875" style="1" customWidth="1"/>
    <col min="9988" max="9988" width="14.5703125" style="1" customWidth="1"/>
    <col min="9989" max="9989" width="13.5703125" style="1" customWidth="1"/>
    <col min="9990" max="9990" width="16.5703125" style="1" customWidth="1"/>
    <col min="9991" max="9991" width="15.28515625" style="1" customWidth="1"/>
    <col min="9992" max="10240" width="9.140625" style="1"/>
    <col min="10241" max="10241" width="2" style="1" customWidth="1"/>
    <col min="10242" max="10242" width="15" style="1" customWidth="1"/>
    <col min="10243" max="10243" width="15.85546875" style="1" customWidth="1"/>
    <col min="10244" max="10244" width="14.5703125" style="1" customWidth="1"/>
    <col min="10245" max="10245" width="13.5703125" style="1" customWidth="1"/>
    <col min="10246" max="10246" width="16.5703125" style="1" customWidth="1"/>
    <col min="10247" max="10247" width="15.28515625" style="1" customWidth="1"/>
    <col min="10248" max="10496" width="9.140625" style="1"/>
    <col min="10497" max="10497" width="2" style="1" customWidth="1"/>
    <col min="10498" max="10498" width="15" style="1" customWidth="1"/>
    <col min="10499" max="10499" width="15.85546875" style="1" customWidth="1"/>
    <col min="10500" max="10500" width="14.5703125" style="1" customWidth="1"/>
    <col min="10501" max="10501" width="13.5703125" style="1" customWidth="1"/>
    <col min="10502" max="10502" width="16.5703125" style="1" customWidth="1"/>
    <col min="10503" max="10503" width="15.28515625" style="1" customWidth="1"/>
    <col min="10504" max="10752" width="9.140625" style="1"/>
    <col min="10753" max="10753" width="2" style="1" customWidth="1"/>
    <col min="10754" max="10754" width="15" style="1" customWidth="1"/>
    <col min="10755" max="10755" width="15.85546875" style="1" customWidth="1"/>
    <col min="10756" max="10756" width="14.5703125" style="1" customWidth="1"/>
    <col min="10757" max="10757" width="13.5703125" style="1" customWidth="1"/>
    <col min="10758" max="10758" width="16.5703125" style="1" customWidth="1"/>
    <col min="10759" max="10759" width="15.28515625" style="1" customWidth="1"/>
    <col min="10760" max="11008" width="9.140625" style="1"/>
    <col min="11009" max="11009" width="2" style="1" customWidth="1"/>
    <col min="11010" max="11010" width="15" style="1" customWidth="1"/>
    <col min="11011" max="11011" width="15.85546875" style="1" customWidth="1"/>
    <col min="11012" max="11012" width="14.5703125" style="1" customWidth="1"/>
    <col min="11013" max="11013" width="13.5703125" style="1" customWidth="1"/>
    <col min="11014" max="11014" width="16.5703125" style="1" customWidth="1"/>
    <col min="11015" max="11015" width="15.28515625" style="1" customWidth="1"/>
    <col min="11016" max="11264" width="9.140625" style="1"/>
    <col min="11265" max="11265" width="2" style="1" customWidth="1"/>
    <col min="11266" max="11266" width="15" style="1" customWidth="1"/>
    <col min="11267" max="11267" width="15.85546875" style="1" customWidth="1"/>
    <col min="11268" max="11268" width="14.5703125" style="1" customWidth="1"/>
    <col min="11269" max="11269" width="13.5703125" style="1" customWidth="1"/>
    <col min="11270" max="11270" width="16.5703125" style="1" customWidth="1"/>
    <col min="11271" max="11271" width="15.28515625" style="1" customWidth="1"/>
    <col min="11272" max="11520" width="9.140625" style="1"/>
    <col min="11521" max="11521" width="2" style="1" customWidth="1"/>
    <col min="11522" max="11522" width="15" style="1" customWidth="1"/>
    <col min="11523" max="11523" width="15.85546875" style="1" customWidth="1"/>
    <col min="11524" max="11524" width="14.5703125" style="1" customWidth="1"/>
    <col min="11525" max="11525" width="13.5703125" style="1" customWidth="1"/>
    <col min="11526" max="11526" width="16.5703125" style="1" customWidth="1"/>
    <col min="11527" max="11527" width="15.28515625" style="1" customWidth="1"/>
    <col min="11528" max="11776" width="9.140625" style="1"/>
    <col min="11777" max="11777" width="2" style="1" customWidth="1"/>
    <col min="11778" max="11778" width="15" style="1" customWidth="1"/>
    <col min="11779" max="11779" width="15.85546875" style="1" customWidth="1"/>
    <col min="11780" max="11780" width="14.5703125" style="1" customWidth="1"/>
    <col min="11781" max="11781" width="13.5703125" style="1" customWidth="1"/>
    <col min="11782" max="11782" width="16.5703125" style="1" customWidth="1"/>
    <col min="11783" max="11783" width="15.28515625" style="1" customWidth="1"/>
    <col min="11784" max="12032" width="9.140625" style="1"/>
    <col min="12033" max="12033" width="2" style="1" customWidth="1"/>
    <col min="12034" max="12034" width="15" style="1" customWidth="1"/>
    <col min="12035" max="12035" width="15.85546875" style="1" customWidth="1"/>
    <col min="12036" max="12036" width="14.5703125" style="1" customWidth="1"/>
    <col min="12037" max="12037" width="13.5703125" style="1" customWidth="1"/>
    <col min="12038" max="12038" width="16.5703125" style="1" customWidth="1"/>
    <col min="12039" max="12039" width="15.28515625" style="1" customWidth="1"/>
    <col min="12040" max="12288" width="9.140625" style="1"/>
    <col min="12289" max="12289" width="2" style="1" customWidth="1"/>
    <col min="12290" max="12290" width="15" style="1" customWidth="1"/>
    <col min="12291" max="12291" width="15.85546875" style="1" customWidth="1"/>
    <col min="12292" max="12292" width="14.5703125" style="1" customWidth="1"/>
    <col min="12293" max="12293" width="13.5703125" style="1" customWidth="1"/>
    <col min="12294" max="12294" width="16.5703125" style="1" customWidth="1"/>
    <col min="12295" max="12295" width="15.28515625" style="1" customWidth="1"/>
    <col min="12296" max="12544" width="9.140625" style="1"/>
    <col min="12545" max="12545" width="2" style="1" customWidth="1"/>
    <col min="12546" max="12546" width="15" style="1" customWidth="1"/>
    <col min="12547" max="12547" width="15.85546875" style="1" customWidth="1"/>
    <col min="12548" max="12548" width="14.5703125" style="1" customWidth="1"/>
    <col min="12549" max="12549" width="13.5703125" style="1" customWidth="1"/>
    <col min="12550" max="12550" width="16.5703125" style="1" customWidth="1"/>
    <col min="12551" max="12551" width="15.28515625" style="1" customWidth="1"/>
    <col min="12552" max="12800" width="9.140625" style="1"/>
    <col min="12801" max="12801" width="2" style="1" customWidth="1"/>
    <col min="12802" max="12802" width="15" style="1" customWidth="1"/>
    <col min="12803" max="12803" width="15.85546875" style="1" customWidth="1"/>
    <col min="12804" max="12804" width="14.5703125" style="1" customWidth="1"/>
    <col min="12805" max="12805" width="13.5703125" style="1" customWidth="1"/>
    <col min="12806" max="12806" width="16.5703125" style="1" customWidth="1"/>
    <col min="12807" max="12807" width="15.28515625" style="1" customWidth="1"/>
    <col min="12808" max="13056" width="9.140625" style="1"/>
    <col min="13057" max="13057" width="2" style="1" customWidth="1"/>
    <col min="13058" max="13058" width="15" style="1" customWidth="1"/>
    <col min="13059" max="13059" width="15.85546875" style="1" customWidth="1"/>
    <col min="13060" max="13060" width="14.5703125" style="1" customWidth="1"/>
    <col min="13061" max="13061" width="13.5703125" style="1" customWidth="1"/>
    <col min="13062" max="13062" width="16.5703125" style="1" customWidth="1"/>
    <col min="13063" max="13063" width="15.28515625" style="1" customWidth="1"/>
    <col min="13064" max="13312" width="9.140625" style="1"/>
    <col min="13313" max="13313" width="2" style="1" customWidth="1"/>
    <col min="13314" max="13314" width="15" style="1" customWidth="1"/>
    <col min="13315" max="13315" width="15.85546875" style="1" customWidth="1"/>
    <col min="13316" max="13316" width="14.5703125" style="1" customWidth="1"/>
    <col min="13317" max="13317" width="13.5703125" style="1" customWidth="1"/>
    <col min="13318" max="13318" width="16.5703125" style="1" customWidth="1"/>
    <col min="13319" max="13319" width="15.28515625" style="1" customWidth="1"/>
    <col min="13320" max="13568" width="9.140625" style="1"/>
    <col min="13569" max="13569" width="2" style="1" customWidth="1"/>
    <col min="13570" max="13570" width="15" style="1" customWidth="1"/>
    <col min="13571" max="13571" width="15.85546875" style="1" customWidth="1"/>
    <col min="13572" max="13572" width="14.5703125" style="1" customWidth="1"/>
    <col min="13573" max="13573" width="13.5703125" style="1" customWidth="1"/>
    <col min="13574" max="13574" width="16.5703125" style="1" customWidth="1"/>
    <col min="13575" max="13575" width="15.28515625" style="1" customWidth="1"/>
    <col min="13576" max="13824" width="9.140625" style="1"/>
    <col min="13825" max="13825" width="2" style="1" customWidth="1"/>
    <col min="13826" max="13826" width="15" style="1" customWidth="1"/>
    <col min="13827" max="13827" width="15.85546875" style="1" customWidth="1"/>
    <col min="13828" max="13828" width="14.5703125" style="1" customWidth="1"/>
    <col min="13829" max="13829" width="13.5703125" style="1" customWidth="1"/>
    <col min="13830" max="13830" width="16.5703125" style="1" customWidth="1"/>
    <col min="13831" max="13831" width="15.28515625" style="1" customWidth="1"/>
    <col min="13832" max="14080" width="9.140625" style="1"/>
    <col min="14081" max="14081" width="2" style="1" customWidth="1"/>
    <col min="14082" max="14082" width="15" style="1" customWidth="1"/>
    <col min="14083" max="14083" width="15.85546875" style="1" customWidth="1"/>
    <col min="14084" max="14084" width="14.5703125" style="1" customWidth="1"/>
    <col min="14085" max="14085" width="13.5703125" style="1" customWidth="1"/>
    <col min="14086" max="14086" width="16.5703125" style="1" customWidth="1"/>
    <col min="14087" max="14087" width="15.28515625" style="1" customWidth="1"/>
    <col min="14088" max="14336" width="9.140625" style="1"/>
    <col min="14337" max="14337" width="2" style="1" customWidth="1"/>
    <col min="14338" max="14338" width="15" style="1" customWidth="1"/>
    <col min="14339" max="14339" width="15.85546875" style="1" customWidth="1"/>
    <col min="14340" max="14340" width="14.5703125" style="1" customWidth="1"/>
    <col min="14341" max="14341" width="13.5703125" style="1" customWidth="1"/>
    <col min="14342" max="14342" width="16.5703125" style="1" customWidth="1"/>
    <col min="14343" max="14343" width="15.28515625" style="1" customWidth="1"/>
    <col min="14344" max="14592" width="9.140625" style="1"/>
    <col min="14593" max="14593" width="2" style="1" customWidth="1"/>
    <col min="14594" max="14594" width="15" style="1" customWidth="1"/>
    <col min="14595" max="14595" width="15.85546875" style="1" customWidth="1"/>
    <col min="14596" max="14596" width="14.5703125" style="1" customWidth="1"/>
    <col min="14597" max="14597" width="13.5703125" style="1" customWidth="1"/>
    <col min="14598" max="14598" width="16.5703125" style="1" customWidth="1"/>
    <col min="14599" max="14599" width="15.28515625" style="1" customWidth="1"/>
    <col min="14600" max="14848" width="9.140625" style="1"/>
    <col min="14849" max="14849" width="2" style="1" customWidth="1"/>
    <col min="14850" max="14850" width="15" style="1" customWidth="1"/>
    <col min="14851" max="14851" width="15.85546875" style="1" customWidth="1"/>
    <col min="14852" max="14852" width="14.5703125" style="1" customWidth="1"/>
    <col min="14853" max="14853" width="13.5703125" style="1" customWidth="1"/>
    <col min="14854" max="14854" width="16.5703125" style="1" customWidth="1"/>
    <col min="14855" max="14855" width="15.28515625" style="1" customWidth="1"/>
    <col min="14856" max="15104" width="9.140625" style="1"/>
    <col min="15105" max="15105" width="2" style="1" customWidth="1"/>
    <col min="15106" max="15106" width="15" style="1" customWidth="1"/>
    <col min="15107" max="15107" width="15.85546875" style="1" customWidth="1"/>
    <col min="15108" max="15108" width="14.5703125" style="1" customWidth="1"/>
    <col min="15109" max="15109" width="13.5703125" style="1" customWidth="1"/>
    <col min="15110" max="15110" width="16.5703125" style="1" customWidth="1"/>
    <col min="15111" max="15111" width="15.28515625" style="1" customWidth="1"/>
    <col min="15112" max="15360" width="9.140625" style="1"/>
    <col min="15361" max="15361" width="2" style="1" customWidth="1"/>
    <col min="15362" max="15362" width="15" style="1" customWidth="1"/>
    <col min="15363" max="15363" width="15.85546875" style="1" customWidth="1"/>
    <col min="15364" max="15364" width="14.5703125" style="1" customWidth="1"/>
    <col min="15365" max="15365" width="13.5703125" style="1" customWidth="1"/>
    <col min="15366" max="15366" width="16.5703125" style="1" customWidth="1"/>
    <col min="15367" max="15367" width="15.28515625" style="1" customWidth="1"/>
    <col min="15368" max="15616" width="9.140625" style="1"/>
    <col min="15617" max="15617" width="2" style="1" customWidth="1"/>
    <col min="15618" max="15618" width="15" style="1" customWidth="1"/>
    <col min="15619" max="15619" width="15.85546875" style="1" customWidth="1"/>
    <col min="15620" max="15620" width="14.5703125" style="1" customWidth="1"/>
    <col min="15621" max="15621" width="13.5703125" style="1" customWidth="1"/>
    <col min="15622" max="15622" width="16.5703125" style="1" customWidth="1"/>
    <col min="15623" max="15623" width="15.28515625" style="1" customWidth="1"/>
    <col min="15624" max="15872" width="9.140625" style="1"/>
    <col min="15873" max="15873" width="2" style="1" customWidth="1"/>
    <col min="15874" max="15874" width="15" style="1" customWidth="1"/>
    <col min="15875" max="15875" width="15.85546875" style="1" customWidth="1"/>
    <col min="15876" max="15876" width="14.5703125" style="1" customWidth="1"/>
    <col min="15877" max="15877" width="13.5703125" style="1" customWidth="1"/>
    <col min="15878" max="15878" width="16.5703125" style="1" customWidth="1"/>
    <col min="15879" max="15879" width="15.28515625" style="1" customWidth="1"/>
    <col min="15880" max="16128" width="9.140625" style="1"/>
    <col min="16129" max="16129" width="2" style="1" customWidth="1"/>
    <col min="16130" max="16130" width="15" style="1" customWidth="1"/>
    <col min="16131" max="16131" width="15.85546875" style="1" customWidth="1"/>
    <col min="16132" max="16132" width="14.5703125" style="1" customWidth="1"/>
    <col min="16133" max="16133" width="13.5703125" style="1" customWidth="1"/>
    <col min="16134" max="16134" width="16.5703125" style="1" customWidth="1"/>
    <col min="16135" max="16135" width="15.28515625" style="1" customWidth="1"/>
    <col min="16136" max="16384" width="9.140625" style="1"/>
  </cols>
  <sheetData>
    <row r="1" spans="1:57" ht="24.75" customHeight="1" thickBot="1" x14ac:dyDescent="0.25">
      <c r="A1" s="93" t="s">
        <v>100</v>
      </c>
      <c r="B1" s="94"/>
      <c r="C1" s="94"/>
      <c r="D1" s="94"/>
      <c r="E1" s="94"/>
      <c r="F1" s="94"/>
      <c r="G1" s="94"/>
    </row>
    <row r="2" spans="1:57" ht="12.75" customHeight="1" x14ac:dyDescent="0.2">
      <c r="A2" s="95" t="s">
        <v>32</v>
      </c>
      <c r="B2" s="96"/>
      <c r="C2" s="97" t="s">
        <v>407</v>
      </c>
      <c r="D2" s="97" t="s">
        <v>408</v>
      </c>
      <c r="E2" s="98"/>
      <c r="F2" s="99" t="s">
        <v>33</v>
      </c>
      <c r="G2" s="100"/>
    </row>
    <row r="3" spans="1:57" ht="3" hidden="1" customHeight="1" x14ac:dyDescent="0.2">
      <c r="A3" s="101"/>
      <c r="B3" s="102"/>
      <c r="C3" s="103"/>
      <c r="D3" s="103"/>
      <c r="E3" s="104"/>
      <c r="F3" s="105"/>
      <c r="G3" s="106"/>
    </row>
    <row r="4" spans="1:57" ht="12" customHeight="1" x14ac:dyDescent="0.2">
      <c r="A4" s="107" t="s">
        <v>34</v>
      </c>
      <c r="B4" s="102"/>
      <c r="C4" s="103"/>
      <c r="D4" s="103"/>
      <c r="E4" s="104"/>
      <c r="F4" s="105" t="s">
        <v>35</v>
      </c>
      <c r="G4" s="108"/>
    </row>
    <row r="5" spans="1:57" ht="12.95" customHeight="1" x14ac:dyDescent="0.2">
      <c r="A5" s="109" t="s">
        <v>407</v>
      </c>
      <c r="B5" s="110"/>
      <c r="C5" s="111" t="s">
        <v>408</v>
      </c>
      <c r="D5" s="112"/>
      <c r="E5" s="110"/>
      <c r="F5" s="105" t="s">
        <v>36</v>
      </c>
      <c r="G5" s="106"/>
    </row>
    <row r="6" spans="1:57" ht="12.95" customHeight="1" x14ac:dyDescent="0.2">
      <c r="A6" s="107" t="s">
        <v>37</v>
      </c>
      <c r="B6" s="102"/>
      <c r="C6" s="103"/>
      <c r="D6" s="103"/>
      <c r="E6" s="104"/>
      <c r="F6" s="113" t="s">
        <v>38</v>
      </c>
      <c r="G6" s="114"/>
      <c r="O6" s="115"/>
    </row>
    <row r="7" spans="1:57" ht="12.95" customHeight="1" x14ac:dyDescent="0.2">
      <c r="A7" s="116" t="s">
        <v>102</v>
      </c>
      <c r="B7" s="117"/>
      <c r="C7" s="118" t="s">
        <v>103</v>
      </c>
      <c r="D7" s="119"/>
      <c r="E7" s="119"/>
      <c r="F7" s="120" t="s">
        <v>39</v>
      </c>
      <c r="G7" s="114">
        <f>IF(G6=0,,ROUND((F30+F32)/G6,1))</f>
        <v>0</v>
      </c>
    </row>
    <row r="8" spans="1:57" x14ac:dyDescent="0.2">
      <c r="A8" s="121" t="s">
        <v>40</v>
      </c>
      <c r="B8" s="105"/>
      <c r="C8" s="314" t="s">
        <v>406</v>
      </c>
      <c r="D8" s="314"/>
      <c r="E8" s="315"/>
      <c r="F8" s="122" t="s">
        <v>41</v>
      </c>
      <c r="G8" s="123"/>
      <c r="H8" s="124"/>
      <c r="I8" s="125"/>
    </row>
    <row r="9" spans="1:57" x14ac:dyDescent="0.2">
      <c r="A9" s="121" t="s">
        <v>42</v>
      </c>
      <c r="B9" s="105"/>
      <c r="C9" s="314"/>
      <c r="D9" s="314"/>
      <c r="E9" s="315"/>
      <c r="F9" s="105"/>
      <c r="G9" s="126"/>
      <c r="H9" s="127"/>
    </row>
    <row r="10" spans="1:57" x14ac:dyDescent="0.2">
      <c r="A10" s="121" t="s">
        <v>43</v>
      </c>
      <c r="B10" s="105"/>
      <c r="C10" s="314" t="s">
        <v>405</v>
      </c>
      <c r="D10" s="314"/>
      <c r="E10" s="314"/>
      <c r="F10" s="128"/>
      <c r="G10" s="129"/>
      <c r="H10" s="130"/>
    </row>
    <row r="11" spans="1:57" ht="13.5" customHeight="1" x14ac:dyDescent="0.2">
      <c r="A11" s="121" t="s">
        <v>44</v>
      </c>
      <c r="B11" s="105"/>
      <c r="C11" s="314"/>
      <c r="D11" s="314"/>
      <c r="E11" s="314"/>
      <c r="F11" s="131" t="s">
        <v>45</v>
      </c>
      <c r="G11" s="132"/>
      <c r="H11" s="127"/>
      <c r="BA11" s="133"/>
      <c r="BB11" s="133"/>
      <c r="BC11" s="133"/>
      <c r="BD11" s="133"/>
      <c r="BE11" s="133"/>
    </row>
    <row r="12" spans="1:57" ht="12.75" customHeight="1" x14ac:dyDescent="0.2">
      <c r="A12" s="134" t="s">
        <v>46</v>
      </c>
      <c r="B12" s="102"/>
      <c r="C12" s="316"/>
      <c r="D12" s="316"/>
      <c r="E12" s="316"/>
      <c r="F12" s="135" t="s">
        <v>47</v>
      </c>
      <c r="G12" s="136"/>
      <c r="H12" s="127"/>
    </row>
    <row r="13" spans="1:57" ht="28.5" customHeight="1" thickBot="1" x14ac:dyDescent="0.25">
      <c r="A13" s="137" t="s">
        <v>48</v>
      </c>
      <c r="B13" s="138"/>
      <c r="C13" s="138"/>
      <c r="D13" s="138"/>
      <c r="E13" s="139"/>
      <c r="F13" s="139"/>
      <c r="G13" s="140"/>
      <c r="H13" s="127"/>
    </row>
    <row r="14" spans="1:57" ht="17.25" customHeight="1" thickBot="1" x14ac:dyDescent="0.25">
      <c r="A14" s="141" t="s">
        <v>49</v>
      </c>
      <c r="B14" s="142"/>
      <c r="C14" s="143"/>
      <c r="D14" s="144" t="s">
        <v>50</v>
      </c>
      <c r="E14" s="145"/>
      <c r="F14" s="145"/>
      <c r="G14" s="143"/>
    </row>
    <row r="15" spans="1:57" ht="15.95" customHeight="1" x14ac:dyDescent="0.2">
      <c r="A15" s="146"/>
      <c r="B15" s="147" t="s">
        <v>51</v>
      </c>
      <c r="C15" s="148">
        <f>'02 02 Rek'!E14</f>
        <v>0</v>
      </c>
      <c r="D15" s="149" t="str">
        <f>'02 02 Rek'!A19</f>
        <v>Ztížené výrobní podmínky</v>
      </c>
      <c r="E15" s="150"/>
      <c r="F15" s="151"/>
      <c r="G15" s="148">
        <f>'02 02 Rek'!I19</f>
        <v>0</v>
      </c>
    </row>
    <row r="16" spans="1:57" ht="15.95" customHeight="1" x14ac:dyDescent="0.2">
      <c r="A16" s="146" t="s">
        <v>52</v>
      </c>
      <c r="B16" s="147" t="s">
        <v>53</v>
      </c>
      <c r="C16" s="148">
        <f>'02 02 Rek'!F14</f>
        <v>0</v>
      </c>
      <c r="D16" s="101" t="str">
        <f>'02 02 Rek'!A20</f>
        <v>Oborová přirážka</v>
      </c>
      <c r="E16" s="152"/>
      <c r="F16" s="153"/>
      <c r="G16" s="148">
        <f>'02 02 Rek'!I20</f>
        <v>0</v>
      </c>
    </row>
    <row r="17" spans="1:7" ht="15.95" customHeight="1" x14ac:dyDescent="0.2">
      <c r="A17" s="146" t="s">
        <v>54</v>
      </c>
      <c r="B17" s="147" t="s">
        <v>55</v>
      </c>
      <c r="C17" s="148">
        <f>'02 02 Rek'!H14</f>
        <v>0</v>
      </c>
      <c r="D17" s="101" t="str">
        <f>'02 02 Rek'!A21</f>
        <v>Přesun stavebních kapacit</v>
      </c>
      <c r="E17" s="152"/>
      <c r="F17" s="153"/>
      <c r="G17" s="148">
        <f>'02 02 Rek'!I21</f>
        <v>0</v>
      </c>
    </row>
    <row r="18" spans="1:7" ht="15.95" customHeight="1" x14ac:dyDescent="0.2">
      <c r="A18" s="154" t="s">
        <v>56</v>
      </c>
      <c r="B18" s="155" t="s">
        <v>57</v>
      </c>
      <c r="C18" s="148">
        <f>'02 02 Rek'!G14</f>
        <v>0</v>
      </c>
      <c r="D18" s="101" t="str">
        <f>'02 02 Rek'!A22</f>
        <v>Mimostaveništní doprava</v>
      </c>
      <c r="E18" s="152"/>
      <c r="F18" s="153"/>
      <c r="G18" s="148">
        <f>'02 02 Rek'!I22</f>
        <v>0</v>
      </c>
    </row>
    <row r="19" spans="1:7" ht="15.95" customHeight="1" x14ac:dyDescent="0.2">
      <c r="A19" s="156" t="s">
        <v>58</v>
      </c>
      <c r="B19" s="147"/>
      <c r="C19" s="148">
        <f>SUM(C15:C18)</f>
        <v>0</v>
      </c>
      <c r="D19" s="101" t="str">
        <f>'02 02 Rek'!A23</f>
        <v>Zařízení staveniště</v>
      </c>
      <c r="E19" s="152"/>
      <c r="F19" s="153"/>
      <c r="G19" s="148">
        <f>'02 02 Rek'!I23</f>
        <v>0</v>
      </c>
    </row>
    <row r="20" spans="1:7" ht="15.95" customHeight="1" x14ac:dyDescent="0.2">
      <c r="A20" s="156"/>
      <c r="B20" s="147"/>
      <c r="C20" s="148"/>
      <c r="D20" s="101" t="str">
        <f>'02 02 Rek'!A24</f>
        <v>Provoz investora</v>
      </c>
      <c r="E20" s="152"/>
      <c r="F20" s="153"/>
      <c r="G20" s="148">
        <f>'02 02 Rek'!I24</f>
        <v>0</v>
      </c>
    </row>
    <row r="21" spans="1:7" ht="15.95" customHeight="1" x14ac:dyDescent="0.2">
      <c r="A21" s="156" t="s">
        <v>29</v>
      </c>
      <c r="B21" s="147"/>
      <c r="C21" s="148">
        <f>'02 02 Rek'!I14</f>
        <v>0</v>
      </c>
      <c r="D21" s="101" t="str">
        <f>'02 02 Rek'!A25</f>
        <v>Kompletační činnost (IČD)</v>
      </c>
      <c r="E21" s="152"/>
      <c r="F21" s="153"/>
      <c r="G21" s="148">
        <f>'02 02 Rek'!I25</f>
        <v>0</v>
      </c>
    </row>
    <row r="22" spans="1:7" ht="15.95" customHeight="1" x14ac:dyDescent="0.2">
      <c r="A22" s="157" t="s">
        <v>59</v>
      </c>
      <c r="B22" s="127"/>
      <c r="C22" s="148">
        <f>C19+C21</f>
        <v>0</v>
      </c>
      <c r="D22" s="101" t="s">
        <v>60</v>
      </c>
      <c r="E22" s="152"/>
      <c r="F22" s="153"/>
      <c r="G22" s="148">
        <f>G23-SUM(G15:G21)</f>
        <v>0</v>
      </c>
    </row>
    <row r="23" spans="1:7" ht="15.95" customHeight="1" thickBot="1" x14ac:dyDescent="0.25">
      <c r="A23" s="317" t="s">
        <v>61</v>
      </c>
      <c r="B23" s="318"/>
      <c r="C23" s="158">
        <f>C22+G23</f>
        <v>0</v>
      </c>
      <c r="D23" s="159" t="s">
        <v>62</v>
      </c>
      <c r="E23" s="160"/>
      <c r="F23" s="161"/>
      <c r="G23" s="148">
        <f>'02 02 Rek'!H27</f>
        <v>0</v>
      </c>
    </row>
    <row r="24" spans="1:7" x14ac:dyDescent="0.2">
      <c r="A24" s="162" t="s">
        <v>63</v>
      </c>
      <c r="B24" s="163"/>
      <c r="C24" s="164"/>
      <c r="D24" s="163" t="s">
        <v>64</v>
      </c>
      <c r="E24" s="163"/>
      <c r="F24" s="165" t="s">
        <v>65</v>
      </c>
      <c r="G24" s="166"/>
    </row>
    <row r="25" spans="1:7" x14ac:dyDescent="0.2">
      <c r="A25" s="157" t="s">
        <v>66</v>
      </c>
      <c r="B25" s="127"/>
      <c r="C25" s="167" t="s">
        <v>864</v>
      </c>
      <c r="D25" s="127" t="s">
        <v>66</v>
      </c>
      <c r="F25" s="168" t="s">
        <v>66</v>
      </c>
      <c r="G25" s="169"/>
    </row>
    <row r="26" spans="1:7" ht="37.5" customHeight="1" x14ac:dyDescent="0.2">
      <c r="A26" s="157" t="s">
        <v>67</v>
      </c>
      <c r="B26" s="170"/>
      <c r="C26" s="337">
        <v>43182</v>
      </c>
      <c r="D26" s="127" t="s">
        <v>67</v>
      </c>
      <c r="F26" s="168" t="s">
        <v>67</v>
      </c>
      <c r="G26" s="169"/>
    </row>
    <row r="27" spans="1:7" x14ac:dyDescent="0.2">
      <c r="A27" s="157"/>
      <c r="B27" s="171"/>
      <c r="C27" s="167"/>
      <c r="D27" s="127"/>
      <c r="F27" s="168"/>
      <c r="G27" s="169"/>
    </row>
    <row r="28" spans="1:7" x14ac:dyDescent="0.2">
      <c r="A28" s="157" t="s">
        <v>68</v>
      </c>
      <c r="B28" s="127"/>
      <c r="C28" s="167"/>
      <c r="D28" s="168" t="s">
        <v>69</v>
      </c>
      <c r="E28" s="167"/>
      <c r="F28" s="172" t="s">
        <v>69</v>
      </c>
      <c r="G28" s="169"/>
    </row>
    <row r="29" spans="1:7" ht="69" customHeight="1" x14ac:dyDescent="0.2">
      <c r="A29" s="157"/>
      <c r="B29" s="127"/>
      <c r="C29" s="173"/>
      <c r="D29" s="174"/>
      <c r="E29" s="173"/>
      <c r="F29" s="127"/>
      <c r="G29" s="169"/>
    </row>
    <row r="30" spans="1:7" x14ac:dyDescent="0.2">
      <c r="A30" s="175" t="s">
        <v>11</v>
      </c>
      <c r="B30" s="176"/>
      <c r="C30" s="177">
        <v>21</v>
      </c>
      <c r="D30" s="176" t="s">
        <v>70</v>
      </c>
      <c r="E30" s="178"/>
      <c r="F30" s="309">
        <f>C23-F32</f>
        <v>0</v>
      </c>
      <c r="G30" s="310"/>
    </row>
    <row r="31" spans="1:7" x14ac:dyDescent="0.2">
      <c r="A31" s="175" t="s">
        <v>71</v>
      </c>
      <c r="B31" s="176"/>
      <c r="C31" s="177">
        <f>C30</f>
        <v>21</v>
      </c>
      <c r="D31" s="176" t="s">
        <v>72</v>
      </c>
      <c r="E31" s="178"/>
      <c r="F31" s="309">
        <f>ROUND(PRODUCT(F30,C31/100),0)</f>
        <v>0</v>
      </c>
      <c r="G31" s="310"/>
    </row>
    <row r="32" spans="1:7" x14ac:dyDescent="0.2">
      <c r="A32" s="175" t="s">
        <v>11</v>
      </c>
      <c r="B32" s="176"/>
      <c r="C32" s="177">
        <v>0</v>
      </c>
      <c r="D32" s="176" t="s">
        <v>72</v>
      </c>
      <c r="E32" s="178"/>
      <c r="F32" s="309">
        <v>0</v>
      </c>
      <c r="G32" s="310"/>
    </row>
    <row r="33" spans="1:8" x14ac:dyDescent="0.2">
      <c r="A33" s="175" t="s">
        <v>71</v>
      </c>
      <c r="B33" s="179"/>
      <c r="C33" s="180">
        <f>C32</f>
        <v>0</v>
      </c>
      <c r="D33" s="176" t="s">
        <v>72</v>
      </c>
      <c r="E33" s="153"/>
      <c r="F33" s="309">
        <f>ROUND(PRODUCT(F32,C33/100),0)</f>
        <v>0</v>
      </c>
      <c r="G33" s="310"/>
    </row>
    <row r="34" spans="1:8" s="184" customFormat="1" ht="19.5" customHeight="1" thickBot="1" x14ac:dyDescent="0.3">
      <c r="A34" s="181" t="s">
        <v>73</v>
      </c>
      <c r="B34" s="182"/>
      <c r="C34" s="182"/>
      <c r="D34" s="182"/>
      <c r="E34" s="183"/>
      <c r="F34" s="311">
        <f>ROUND(SUM(F30:F33),0)</f>
        <v>0</v>
      </c>
      <c r="G34" s="312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13"/>
      <c r="C37" s="313"/>
      <c r="D37" s="313"/>
      <c r="E37" s="313"/>
      <c r="F37" s="313"/>
      <c r="G37" s="313"/>
      <c r="H37" s="1" t="s">
        <v>1</v>
      </c>
    </row>
    <row r="38" spans="1:8" ht="12.75" customHeight="1" x14ac:dyDescent="0.2">
      <c r="A38" s="185"/>
      <c r="B38" s="313"/>
      <c r="C38" s="313"/>
      <c r="D38" s="313"/>
      <c r="E38" s="313"/>
      <c r="F38" s="313"/>
      <c r="G38" s="313"/>
      <c r="H38" s="1" t="s">
        <v>1</v>
      </c>
    </row>
    <row r="39" spans="1:8" x14ac:dyDescent="0.2">
      <c r="A39" s="185"/>
      <c r="B39" s="313"/>
      <c r="C39" s="313"/>
      <c r="D39" s="313"/>
      <c r="E39" s="313"/>
      <c r="F39" s="313"/>
      <c r="G39" s="313"/>
      <c r="H39" s="1" t="s">
        <v>1</v>
      </c>
    </row>
    <row r="40" spans="1:8" x14ac:dyDescent="0.2">
      <c r="A40" s="185"/>
      <c r="B40" s="313"/>
      <c r="C40" s="313"/>
      <c r="D40" s="313"/>
      <c r="E40" s="313"/>
      <c r="F40" s="313"/>
      <c r="G40" s="313"/>
      <c r="H40" s="1" t="s">
        <v>1</v>
      </c>
    </row>
    <row r="41" spans="1:8" x14ac:dyDescent="0.2">
      <c r="A41" s="185"/>
      <c r="B41" s="313"/>
      <c r="C41" s="313"/>
      <c r="D41" s="313"/>
      <c r="E41" s="313"/>
      <c r="F41" s="313"/>
      <c r="G41" s="313"/>
      <c r="H41" s="1" t="s">
        <v>1</v>
      </c>
    </row>
    <row r="42" spans="1:8" x14ac:dyDescent="0.2">
      <c r="A42" s="185"/>
      <c r="B42" s="313"/>
      <c r="C42" s="313"/>
      <c r="D42" s="313"/>
      <c r="E42" s="313"/>
      <c r="F42" s="313"/>
      <c r="G42" s="313"/>
      <c r="H42" s="1" t="s">
        <v>1</v>
      </c>
    </row>
    <row r="43" spans="1:8" x14ac:dyDescent="0.2">
      <c r="A43" s="185"/>
      <c r="B43" s="313"/>
      <c r="C43" s="313"/>
      <c r="D43" s="313"/>
      <c r="E43" s="313"/>
      <c r="F43" s="313"/>
      <c r="G43" s="313"/>
      <c r="H43" s="1" t="s">
        <v>1</v>
      </c>
    </row>
    <row r="44" spans="1:8" ht="12.75" customHeight="1" x14ac:dyDescent="0.2">
      <c r="A44" s="185"/>
      <c r="B44" s="313"/>
      <c r="C44" s="313"/>
      <c r="D44" s="313"/>
      <c r="E44" s="313"/>
      <c r="F44" s="313"/>
      <c r="G44" s="313"/>
      <c r="H44" s="1" t="s">
        <v>1</v>
      </c>
    </row>
    <row r="45" spans="1:8" ht="12.75" customHeight="1" x14ac:dyDescent="0.2">
      <c r="A45" s="185"/>
      <c r="B45" s="313"/>
      <c r="C45" s="313"/>
      <c r="D45" s="313"/>
      <c r="E45" s="313"/>
      <c r="F45" s="313"/>
      <c r="G45" s="313"/>
      <c r="H45" s="1" t="s">
        <v>1</v>
      </c>
    </row>
    <row r="46" spans="1:8" x14ac:dyDescent="0.2">
      <c r="B46" s="308"/>
      <c r="C46" s="308"/>
      <c r="D46" s="308"/>
      <c r="E46" s="308"/>
      <c r="F46" s="308"/>
      <c r="G46" s="308"/>
    </row>
    <row r="47" spans="1:8" x14ac:dyDescent="0.2">
      <c r="B47" s="308"/>
      <c r="C47" s="308"/>
      <c r="D47" s="308"/>
      <c r="E47" s="308"/>
      <c r="F47" s="308"/>
      <c r="G47" s="308"/>
    </row>
    <row r="48" spans="1:8" x14ac:dyDescent="0.2">
      <c r="B48" s="308"/>
      <c r="C48" s="308"/>
      <c r="D48" s="308"/>
      <c r="E48" s="308"/>
      <c r="F48" s="308"/>
      <c r="G48" s="308"/>
    </row>
    <row r="49" spans="2:7" x14ac:dyDescent="0.2">
      <c r="B49" s="308"/>
      <c r="C49" s="308"/>
      <c r="D49" s="308"/>
      <c r="E49" s="308"/>
      <c r="F49" s="308"/>
      <c r="G49" s="308"/>
    </row>
    <row r="50" spans="2:7" x14ac:dyDescent="0.2">
      <c r="B50" s="308"/>
      <c r="C50" s="308"/>
      <c r="D50" s="308"/>
      <c r="E50" s="308"/>
      <c r="F50" s="308"/>
      <c r="G50" s="308"/>
    </row>
    <row r="51" spans="2:7" x14ac:dyDescent="0.2">
      <c r="B51" s="308"/>
      <c r="C51" s="308"/>
      <c r="D51" s="308"/>
      <c r="E51" s="308"/>
      <c r="F51" s="308"/>
      <c r="G51" s="308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90551181102362199" right="0.31496062992125984" top="0.94488188976377951" bottom="0.94488188976377951" header="0.31496062992125984" footer="0.31496062992125984"/>
  <pageSetup paperSize="9" scale="95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A0DCE-2D48-48B3-953F-B9F2EC336E7E}">
  <sheetPr codeName="List32"/>
  <dimension ref="A1:IV78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256" width="9.140625" style="1"/>
    <col min="257" max="257" width="5.85546875" style="1" customWidth="1"/>
    <col min="258" max="258" width="6.140625" style="1" customWidth="1"/>
    <col min="259" max="259" width="11.42578125" style="1" customWidth="1"/>
    <col min="260" max="260" width="15.85546875" style="1" customWidth="1"/>
    <col min="261" max="261" width="11.28515625" style="1" customWidth="1"/>
    <col min="262" max="262" width="10.85546875" style="1" customWidth="1"/>
    <col min="263" max="263" width="11" style="1" customWidth="1"/>
    <col min="264" max="264" width="11.140625" style="1" customWidth="1"/>
    <col min="265" max="265" width="10.7109375" style="1" customWidth="1"/>
    <col min="266" max="512" width="9.140625" style="1"/>
    <col min="513" max="513" width="5.85546875" style="1" customWidth="1"/>
    <col min="514" max="514" width="6.140625" style="1" customWidth="1"/>
    <col min="515" max="515" width="11.42578125" style="1" customWidth="1"/>
    <col min="516" max="516" width="15.85546875" style="1" customWidth="1"/>
    <col min="517" max="517" width="11.28515625" style="1" customWidth="1"/>
    <col min="518" max="518" width="10.85546875" style="1" customWidth="1"/>
    <col min="519" max="519" width="11" style="1" customWidth="1"/>
    <col min="520" max="520" width="11.140625" style="1" customWidth="1"/>
    <col min="521" max="521" width="10.7109375" style="1" customWidth="1"/>
    <col min="522" max="768" width="9.140625" style="1"/>
    <col min="769" max="769" width="5.85546875" style="1" customWidth="1"/>
    <col min="770" max="770" width="6.140625" style="1" customWidth="1"/>
    <col min="771" max="771" width="11.42578125" style="1" customWidth="1"/>
    <col min="772" max="772" width="15.85546875" style="1" customWidth="1"/>
    <col min="773" max="773" width="11.28515625" style="1" customWidth="1"/>
    <col min="774" max="774" width="10.85546875" style="1" customWidth="1"/>
    <col min="775" max="775" width="11" style="1" customWidth="1"/>
    <col min="776" max="776" width="11.140625" style="1" customWidth="1"/>
    <col min="777" max="777" width="10.7109375" style="1" customWidth="1"/>
    <col min="778" max="1024" width="9.140625" style="1"/>
    <col min="1025" max="1025" width="5.85546875" style="1" customWidth="1"/>
    <col min="1026" max="1026" width="6.140625" style="1" customWidth="1"/>
    <col min="1027" max="1027" width="11.42578125" style="1" customWidth="1"/>
    <col min="1028" max="1028" width="15.85546875" style="1" customWidth="1"/>
    <col min="1029" max="1029" width="11.28515625" style="1" customWidth="1"/>
    <col min="1030" max="1030" width="10.85546875" style="1" customWidth="1"/>
    <col min="1031" max="1031" width="11" style="1" customWidth="1"/>
    <col min="1032" max="1032" width="11.140625" style="1" customWidth="1"/>
    <col min="1033" max="1033" width="10.7109375" style="1" customWidth="1"/>
    <col min="1034" max="1280" width="9.140625" style="1"/>
    <col min="1281" max="1281" width="5.85546875" style="1" customWidth="1"/>
    <col min="1282" max="1282" width="6.140625" style="1" customWidth="1"/>
    <col min="1283" max="1283" width="11.42578125" style="1" customWidth="1"/>
    <col min="1284" max="1284" width="15.85546875" style="1" customWidth="1"/>
    <col min="1285" max="1285" width="11.28515625" style="1" customWidth="1"/>
    <col min="1286" max="1286" width="10.85546875" style="1" customWidth="1"/>
    <col min="1287" max="1287" width="11" style="1" customWidth="1"/>
    <col min="1288" max="1288" width="11.140625" style="1" customWidth="1"/>
    <col min="1289" max="1289" width="10.7109375" style="1" customWidth="1"/>
    <col min="1290" max="1536" width="9.140625" style="1"/>
    <col min="1537" max="1537" width="5.85546875" style="1" customWidth="1"/>
    <col min="1538" max="1538" width="6.140625" style="1" customWidth="1"/>
    <col min="1539" max="1539" width="11.42578125" style="1" customWidth="1"/>
    <col min="1540" max="1540" width="15.85546875" style="1" customWidth="1"/>
    <col min="1541" max="1541" width="11.28515625" style="1" customWidth="1"/>
    <col min="1542" max="1542" width="10.85546875" style="1" customWidth="1"/>
    <col min="1543" max="1543" width="11" style="1" customWidth="1"/>
    <col min="1544" max="1544" width="11.140625" style="1" customWidth="1"/>
    <col min="1545" max="1545" width="10.7109375" style="1" customWidth="1"/>
    <col min="1546" max="1792" width="9.140625" style="1"/>
    <col min="1793" max="1793" width="5.85546875" style="1" customWidth="1"/>
    <col min="1794" max="1794" width="6.140625" style="1" customWidth="1"/>
    <col min="1795" max="1795" width="11.42578125" style="1" customWidth="1"/>
    <col min="1796" max="1796" width="15.85546875" style="1" customWidth="1"/>
    <col min="1797" max="1797" width="11.28515625" style="1" customWidth="1"/>
    <col min="1798" max="1798" width="10.85546875" style="1" customWidth="1"/>
    <col min="1799" max="1799" width="11" style="1" customWidth="1"/>
    <col min="1800" max="1800" width="11.140625" style="1" customWidth="1"/>
    <col min="1801" max="1801" width="10.7109375" style="1" customWidth="1"/>
    <col min="1802" max="2048" width="9.140625" style="1"/>
    <col min="2049" max="2049" width="5.85546875" style="1" customWidth="1"/>
    <col min="2050" max="2050" width="6.140625" style="1" customWidth="1"/>
    <col min="2051" max="2051" width="11.42578125" style="1" customWidth="1"/>
    <col min="2052" max="2052" width="15.85546875" style="1" customWidth="1"/>
    <col min="2053" max="2053" width="11.28515625" style="1" customWidth="1"/>
    <col min="2054" max="2054" width="10.85546875" style="1" customWidth="1"/>
    <col min="2055" max="2055" width="11" style="1" customWidth="1"/>
    <col min="2056" max="2056" width="11.140625" style="1" customWidth="1"/>
    <col min="2057" max="2057" width="10.7109375" style="1" customWidth="1"/>
    <col min="2058" max="2304" width="9.140625" style="1"/>
    <col min="2305" max="2305" width="5.85546875" style="1" customWidth="1"/>
    <col min="2306" max="2306" width="6.140625" style="1" customWidth="1"/>
    <col min="2307" max="2307" width="11.42578125" style="1" customWidth="1"/>
    <col min="2308" max="2308" width="15.85546875" style="1" customWidth="1"/>
    <col min="2309" max="2309" width="11.28515625" style="1" customWidth="1"/>
    <col min="2310" max="2310" width="10.85546875" style="1" customWidth="1"/>
    <col min="2311" max="2311" width="11" style="1" customWidth="1"/>
    <col min="2312" max="2312" width="11.140625" style="1" customWidth="1"/>
    <col min="2313" max="2313" width="10.7109375" style="1" customWidth="1"/>
    <col min="2314" max="2560" width="9.140625" style="1"/>
    <col min="2561" max="2561" width="5.85546875" style="1" customWidth="1"/>
    <col min="2562" max="2562" width="6.140625" style="1" customWidth="1"/>
    <col min="2563" max="2563" width="11.42578125" style="1" customWidth="1"/>
    <col min="2564" max="2564" width="15.85546875" style="1" customWidth="1"/>
    <col min="2565" max="2565" width="11.28515625" style="1" customWidth="1"/>
    <col min="2566" max="2566" width="10.85546875" style="1" customWidth="1"/>
    <col min="2567" max="2567" width="11" style="1" customWidth="1"/>
    <col min="2568" max="2568" width="11.140625" style="1" customWidth="1"/>
    <col min="2569" max="2569" width="10.7109375" style="1" customWidth="1"/>
    <col min="2570" max="2816" width="9.140625" style="1"/>
    <col min="2817" max="2817" width="5.85546875" style="1" customWidth="1"/>
    <col min="2818" max="2818" width="6.140625" style="1" customWidth="1"/>
    <col min="2819" max="2819" width="11.42578125" style="1" customWidth="1"/>
    <col min="2820" max="2820" width="15.85546875" style="1" customWidth="1"/>
    <col min="2821" max="2821" width="11.28515625" style="1" customWidth="1"/>
    <col min="2822" max="2822" width="10.85546875" style="1" customWidth="1"/>
    <col min="2823" max="2823" width="11" style="1" customWidth="1"/>
    <col min="2824" max="2824" width="11.140625" style="1" customWidth="1"/>
    <col min="2825" max="2825" width="10.7109375" style="1" customWidth="1"/>
    <col min="2826" max="3072" width="9.140625" style="1"/>
    <col min="3073" max="3073" width="5.85546875" style="1" customWidth="1"/>
    <col min="3074" max="3074" width="6.140625" style="1" customWidth="1"/>
    <col min="3075" max="3075" width="11.42578125" style="1" customWidth="1"/>
    <col min="3076" max="3076" width="15.85546875" style="1" customWidth="1"/>
    <col min="3077" max="3077" width="11.28515625" style="1" customWidth="1"/>
    <col min="3078" max="3078" width="10.85546875" style="1" customWidth="1"/>
    <col min="3079" max="3079" width="11" style="1" customWidth="1"/>
    <col min="3080" max="3080" width="11.140625" style="1" customWidth="1"/>
    <col min="3081" max="3081" width="10.7109375" style="1" customWidth="1"/>
    <col min="3082" max="3328" width="9.140625" style="1"/>
    <col min="3329" max="3329" width="5.85546875" style="1" customWidth="1"/>
    <col min="3330" max="3330" width="6.140625" style="1" customWidth="1"/>
    <col min="3331" max="3331" width="11.42578125" style="1" customWidth="1"/>
    <col min="3332" max="3332" width="15.85546875" style="1" customWidth="1"/>
    <col min="3333" max="3333" width="11.28515625" style="1" customWidth="1"/>
    <col min="3334" max="3334" width="10.85546875" style="1" customWidth="1"/>
    <col min="3335" max="3335" width="11" style="1" customWidth="1"/>
    <col min="3336" max="3336" width="11.140625" style="1" customWidth="1"/>
    <col min="3337" max="3337" width="10.7109375" style="1" customWidth="1"/>
    <col min="3338" max="3584" width="9.140625" style="1"/>
    <col min="3585" max="3585" width="5.85546875" style="1" customWidth="1"/>
    <col min="3586" max="3586" width="6.140625" style="1" customWidth="1"/>
    <col min="3587" max="3587" width="11.42578125" style="1" customWidth="1"/>
    <col min="3588" max="3588" width="15.85546875" style="1" customWidth="1"/>
    <col min="3589" max="3589" width="11.28515625" style="1" customWidth="1"/>
    <col min="3590" max="3590" width="10.85546875" style="1" customWidth="1"/>
    <col min="3591" max="3591" width="11" style="1" customWidth="1"/>
    <col min="3592" max="3592" width="11.140625" style="1" customWidth="1"/>
    <col min="3593" max="3593" width="10.7109375" style="1" customWidth="1"/>
    <col min="3594" max="3840" width="9.140625" style="1"/>
    <col min="3841" max="3841" width="5.85546875" style="1" customWidth="1"/>
    <col min="3842" max="3842" width="6.140625" style="1" customWidth="1"/>
    <col min="3843" max="3843" width="11.42578125" style="1" customWidth="1"/>
    <col min="3844" max="3844" width="15.85546875" style="1" customWidth="1"/>
    <col min="3845" max="3845" width="11.28515625" style="1" customWidth="1"/>
    <col min="3846" max="3846" width="10.85546875" style="1" customWidth="1"/>
    <col min="3847" max="3847" width="11" style="1" customWidth="1"/>
    <col min="3848" max="3848" width="11.140625" style="1" customWidth="1"/>
    <col min="3849" max="3849" width="10.7109375" style="1" customWidth="1"/>
    <col min="3850" max="4096" width="9.140625" style="1"/>
    <col min="4097" max="4097" width="5.85546875" style="1" customWidth="1"/>
    <col min="4098" max="4098" width="6.140625" style="1" customWidth="1"/>
    <col min="4099" max="4099" width="11.42578125" style="1" customWidth="1"/>
    <col min="4100" max="4100" width="15.85546875" style="1" customWidth="1"/>
    <col min="4101" max="4101" width="11.28515625" style="1" customWidth="1"/>
    <col min="4102" max="4102" width="10.85546875" style="1" customWidth="1"/>
    <col min="4103" max="4103" width="11" style="1" customWidth="1"/>
    <col min="4104" max="4104" width="11.140625" style="1" customWidth="1"/>
    <col min="4105" max="4105" width="10.7109375" style="1" customWidth="1"/>
    <col min="4106" max="4352" width="9.140625" style="1"/>
    <col min="4353" max="4353" width="5.85546875" style="1" customWidth="1"/>
    <col min="4354" max="4354" width="6.140625" style="1" customWidth="1"/>
    <col min="4355" max="4355" width="11.42578125" style="1" customWidth="1"/>
    <col min="4356" max="4356" width="15.85546875" style="1" customWidth="1"/>
    <col min="4357" max="4357" width="11.28515625" style="1" customWidth="1"/>
    <col min="4358" max="4358" width="10.85546875" style="1" customWidth="1"/>
    <col min="4359" max="4359" width="11" style="1" customWidth="1"/>
    <col min="4360" max="4360" width="11.140625" style="1" customWidth="1"/>
    <col min="4361" max="4361" width="10.7109375" style="1" customWidth="1"/>
    <col min="4362" max="4608" width="9.140625" style="1"/>
    <col min="4609" max="4609" width="5.85546875" style="1" customWidth="1"/>
    <col min="4610" max="4610" width="6.140625" style="1" customWidth="1"/>
    <col min="4611" max="4611" width="11.42578125" style="1" customWidth="1"/>
    <col min="4612" max="4612" width="15.85546875" style="1" customWidth="1"/>
    <col min="4613" max="4613" width="11.28515625" style="1" customWidth="1"/>
    <col min="4614" max="4614" width="10.85546875" style="1" customWidth="1"/>
    <col min="4615" max="4615" width="11" style="1" customWidth="1"/>
    <col min="4616" max="4616" width="11.140625" style="1" customWidth="1"/>
    <col min="4617" max="4617" width="10.7109375" style="1" customWidth="1"/>
    <col min="4618" max="4864" width="9.140625" style="1"/>
    <col min="4865" max="4865" width="5.85546875" style="1" customWidth="1"/>
    <col min="4866" max="4866" width="6.140625" style="1" customWidth="1"/>
    <col min="4867" max="4867" width="11.42578125" style="1" customWidth="1"/>
    <col min="4868" max="4868" width="15.85546875" style="1" customWidth="1"/>
    <col min="4869" max="4869" width="11.28515625" style="1" customWidth="1"/>
    <col min="4870" max="4870" width="10.85546875" style="1" customWidth="1"/>
    <col min="4871" max="4871" width="11" style="1" customWidth="1"/>
    <col min="4872" max="4872" width="11.140625" style="1" customWidth="1"/>
    <col min="4873" max="4873" width="10.7109375" style="1" customWidth="1"/>
    <col min="4874" max="5120" width="9.140625" style="1"/>
    <col min="5121" max="5121" width="5.85546875" style="1" customWidth="1"/>
    <col min="5122" max="5122" width="6.140625" style="1" customWidth="1"/>
    <col min="5123" max="5123" width="11.42578125" style="1" customWidth="1"/>
    <col min="5124" max="5124" width="15.85546875" style="1" customWidth="1"/>
    <col min="5125" max="5125" width="11.28515625" style="1" customWidth="1"/>
    <col min="5126" max="5126" width="10.85546875" style="1" customWidth="1"/>
    <col min="5127" max="5127" width="11" style="1" customWidth="1"/>
    <col min="5128" max="5128" width="11.140625" style="1" customWidth="1"/>
    <col min="5129" max="5129" width="10.7109375" style="1" customWidth="1"/>
    <col min="5130" max="5376" width="9.140625" style="1"/>
    <col min="5377" max="5377" width="5.85546875" style="1" customWidth="1"/>
    <col min="5378" max="5378" width="6.140625" style="1" customWidth="1"/>
    <col min="5379" max="5379" width="11.42578125" style="1" customWidth="1"/>
    <col min="5380" max="5380" width="15.85546875" style="1" customWidth="1"/>
    <col min="5381" max="5381" width="11.28515625" style="1" customWidth="1"/>
    <col min="5382" max="5382" width="10.85546875" style="1" customWidth="1"/>
    <col min="5383" max="5383" width="11" style="1" customWidth="1"/>
    <col min="5384" max="5384" width="11.140625" style="1" customWidth="1"/>
    <col min="5385" max="5385" width="10.7109375" style="1" customWidth="1"/>
    <col min="5386" max="5632" width="9.140625" style="1"/>
    <col min="5633" max="5633" width="5.85546875" style="1" customWidth="1"/>
    <col min="5634" max="5634" width="6.140625" style="1" customWidth="1"/>
    <col min="5635" max="5635" width="11.42578125" style="1" customWidth="1"/>
    <col min="5636" max="5636" width="15.85546875" style="1" customWidth="1"/>
    <col min="5637" max="5637" width="11.28515625" style="1" customWidth="1"/>
    <col min="5638" max="5638" width="10.85546875" style="1" customWidth="1"/>
    <col min="5639" max="5639" width="11" style="1" customWidth="1"/>
    <col min="5640" max="5640" width="11.140625" style="1" customWidth="1"/>
    <col min="5641" max="5641" width="10.7109375" style="1" customWidth="1"/>
    <col min="5642" max="5888" width="9.140625" style="1"/>
    <col min="5889" max="5889" width="5.85546875" style="1" customWidth="1"/>
    <col min="5890" max="5890" width="6.140625" style="1" customWidth="1"/>
    <col min="5891" max="5891" width="11.42578125" style="1" customWidth="1"/>
    <col min="5892" max="5892" width="15.85546875" style="1" customWidth="1"/>
    <col min="5893" max="5893" width="11.28515625" style="1" customWidth="1"/>
    <col min="5894" max="5894" width="10.85546875" style="1" customWidth="1"/>
    <col min="5895" max="5895" width="11" style="1" customWidth="1"/>
    <col min="5896" max="5896" width="11.140625" style="1" customWidth="1"/>
    <col min="5897" max="5897" width="10.7109375" style="1" customWidth="1"/>
    <col min="5898" max="6144" width="9.140625" style="1"/>
    <col min="6145" max="6145" width="5.85546875" style="1" customWidth="1"/>
    <col min="6146" max="6146" width="6.140625" style="1" customWidth="1"/>
    <col min="6147" max="6147" width="11.42578125" style="1" customWidth="1"/>
    <col min="6148" max="6148" width="15.85546875" style="1" customWidth="1"/>
    <col min="6149" max="6149" width="11.28515625" style="1" customWidth="1"/>
    <col min="6150" max="6150" width="10.85546875" style="1" customWidth="1"/>
    <col min="6151" max="6151" width="11" style="1" customWidth="1"/>
    <col min="6152" max="6152" width="11.140625" style="1" customWidth="1"/>
    <col min="6153" max="6153" width="10.7109375" style="1" customWidth="1"/>
    <col min="6154" max="6400" width="9.140625" style="1"/>
    <col min="6401" max="6401" width="5.85546875" style="1" customWidth="1"/>
    <col min="6402" max="6402" width="6.140625" style="1" customWidth="1"/>
    <col min="6403" max="6403" width="11.42578125" style="1" customWidth="1"/>
    <col min="6404" max="6404" width="15.85546875" style="1" customWidth="1"/>
    <col min="6405" max="6405" width="11.28515625" style="1" customWidth="1"/>
    <col min="6406" max="6406" width="10.85546875" style="1" customWidth="1"/>
    <col min="6407" max="6407" width="11" style="1" customWidth="1"/>
    <col min="6408" max="6408" width="11.140625" style="1" customWidth="1"/>
    <col min="6409" max="6409" width="10.7109375" style="1" customWidth="1"/>
    <col min="6410" max="6656" width="9.140625" style="1"/>
    <col min="6657" max="6657" width="5.85546875" style="1" customWidth="1"/>
    <col min="6658" max="6658" width="6.140625" style="1" customWidth="1"/>
    <col min="6659" max="6659" width="11.42578125" style="1" customWidth="1"/>
    <col min="6660" max="6660" width="15.85546875" style="1" customWidth="1"/>
    <col min="6661" max="6661" width="11.28515625" style="1" customWidth="1"/>
    <col min="6662" max="6662" width="10.85546875" style="1" customWidth="1"/>
    <col min="6663" max="6663" width="11" style="1" customWidth="1"/>
    <col min="6664" max="6664" width="11.140625" style="1" customWidth="1"/>
    <col min="6665" max="6665" width="10.7109375" style="1" customWidth="1"/>
    <col min="6666" max="6912" width="9.140625" style="1"/>
    <col min="6913" max="6913" width="5.85546875" style="1" customWidth="1"/>
    <col min="6914" max="6914" width="6.140625" style="1" customWidth="1"/>
    <col min="6915" max="6915" width="11.42578125" style="1" customWidth="1"/>
    <col min="6916" max="6916" width="15.85546875" style="1" customWidth="1"/>
    <col min="6917" max="6917" width="11.28515625" style="1" customWidth="1"/>
    <col min="6918" max="6918" width="10.85546875" style="1" customWidth="1"/>
    <col min="6919" max="6919" width="11" style="1" customWidth="1"/>
    <col min="6920" max="6920" width="11.140625" style="1" customWidth="1"/>
    <col min="6921" max="6921" width="10.7109375" style="1" customWidth="1"/>
    <col min="6922" max="7168" width="9.140625" style="1"/>
    <col min="7169" max="7169" width="5.85546875" style="1" customWidth="1"/>
    <col min="7170" max="7170" width="6.140625" style="1" customWidth="1"/>
    <col min="7171" max="7171" width="11.42578125" style="1" customWidth="1"/>
    <col min="7172" max="7172" width="15.85546875" style="1" customWidth="1"/>
    <col min="7173" max="7173" width="11.28515625" style="1" customWidth="1"/>
    <col min="7174" max="7174" width="10.85546875" style="1" customWidth="1"/>
    <col min="7175" max="7175" width="11" style="1" customWidth="1"/>
    <col min="7176" max="7176" width="11.140625" style="1" customWidth="1"/>
    <col min="7177" max="7177" width="10.7109375" style="1" customWidth="1"/>
    <col min="7178" max="7424" width="9.140625" style="1"/>
    <col min="7425" max="7425" width="5.85546875" style="1" customWidth="1"/>
    <col min="7426" max="7426" width="6.140625" style="1" customWidth="1"/>
    <col min="7427" max="7427" width="11.42578125" style="1" customWidth="1"/>
    <col min="7428" max="7428" width="15.85546875" style="1" customWidth="1"/>
    <col min="7429" max="7429" width="11.28515625" style="1" customWidth="1"/>
    <col min="7430" max="7430" width="10.85546875" style="1" customWidth="1"/>
    <col min="7431" max="7431" width="11" style="1" customWidth="1"/>
    <col min="7432" max="7432" width="11.140625" style="1" customWidth="1"/>
    <col min="7433" max="7433" width="10.7109375" style="1" customWidth="1"/>
    <col min="7434" max="7680" width="9.140625" style="1"/>
    <col min="7681" max="7681" width="5.85546875" style="1" customWidth="1"/>
    <col min="7682" max="7682" width="6.140625" style="1" customWidth="1"/>
    <col min="7683" max="7683" width="11.42578125" style="1" customWidth="1"/>
    <col min="7684" max="7684" width="15.85546875" style="1" customWidth="1"/>
    <col min="7685" max="7685" width="11.28515625" style="1" customWidth="1"/>
    <col min="7686" max="7686" width="10.85546875" style="1" customWidth="1"/>
    <col min="7687" max="7687" width="11" style="1" customWidth="1"/>
    <col min="7688" max="7688" width="11.140625" style="1" customWidth="1"/>
    <col min="7689" max="7689" width="10.7109375" style="1" customWidth="1"/>
    <col min="7690" max="7936" width="9.140625" style="1"/>
    <col min="7937" max="7937" width="5.85546875" style="1" customWidth="1"/>
    <col min="7938" max="7938" width="6.140625" style="1" customWidth="1"/>
    <col min="7939" max="7939" width="11.42578125" style="1" customWidth="1"/>
    <col min="7940" max="7940" width="15.85546875" style="1" customWidth="1"/>
    <col min="7941" max="7941" width="11.28515625" style="1" customWidth="1"/>
    <col min="7942" max="7942" width="10.85546875" style="1" customWidth="1"/>
    <col min="7943" max="7943" width="11" style="1" customWidth="1"/>
    <col min="7944" max="7944" width="11.140625" style="1" customWidth="1"/>
    <col min="7945" max="7945" width="10.7109375" style="1" customWidth="1"/>
    <col min="7946" max="8192" width="9.140625" style="1"/>
    <col min="8193" max="8193" width="5.85546875" style="1" customWidth="1"/>
    <col min="8194" max="8194" width="6.140625" style="1" customWidth="1"/>
    <col min="8195" max="8195" width="11.42578125" style="1" customWidth="1"/>
    <col min="8196" max="8196" width="15.85546875" style="1" customWidth="1"/>
    <col min="8197" max="8197" width="11.28515625" style="1" customWidth="1"/>
    <col min="8198" max="8198" width="10.85546875" style="1" customWidth="1"/>
    <col min="8199" max="8199" width="11" style="1" customWidth="1"/>
    <col min="8200" max="8200" width="11.140625" style="1" customWidth="1"/>
    <col min="8201" max="8201" width="10.7109375" style="1" customWidth="1"/>
    <col min="8202" max="8448" width="9.140625" style="1"/>
    <col min="8449" max="8449" width="5.85546875" style="1" customWidth="1"/>
    <col min="8450" max="8450" width="6.140625" style="1" customWidth="1"/>
    <col min="8451" max="8451" width="11.42578125" style="1" customWidth="1"/>
    <col min="8452" max="8452" width="15.85546875" style="1" customWidth="1"/>
    <col min="8453" max="8453" width="11.28515625" style="1" customWidth="1"/>
    <col min="8454" max="8454" width="10.85546875" style="1" customWidth="1"/>
    <col min="8455" max="8455" width="11" style="1" customWidth="1"/>
    <col min="8456" max="8456" width="11.140625" style="1" customWidth="1"/>
    <col min="8457" max="8457" width="10.7109375" style="1" customWidth="1"/>
    <col min="8458" max="8704" width="9.140625" style="1"/>
    <col min="8705" max="8705" width="5.85546875" style="1" customWidth="1"/>
    <col min="8706" max="8706" width="6.140625" style="1" customWidth="1"/>
    <col min="8707" max="8707" width="11.42578125" style="1" customWidth="1"/>
    <col min="8708" max="8708" width="15.85546875" style="1" customWidth="1"/>
    <col min="8709" max="8709" width="11.28515625" style="1" customWidth="1"/>
    <col min="8710" max="8710" width="10.85546875" style="1" customWidth="1"/>
    <col min="8711" max="8711" width="11" style="1" customWidth="1"/>
    <col min="8712" max="8712" width="11.140625" style="1" customWidth="1"/>
    <col min="8713" max="8713" width="10.7109375" style="1" customWidth="1"/>
    <col min="8714" max="8960" width="9.140625" style="1"/>
    <col min="8961" max="8961" width="5.85546875" style="1" customWidth="1"/>
    <col min="8962" max="8962" width="6.140625" style="1" customWidth="1"/>
    <col min="8963" max="8963" width="11.42578125" style="1" customWidth="1"/>
    <col min="8964" max="8964" width="15.85546875" style="1" customWidth="1"/>
    <col min="8965" max="8965" width="11.28515625" style="1" customWidth="1"/>
    <col min="8966" max="8966" width="10.85546875" style="1" customWidth="1"/>
    <col min="8967" max="8967" width="11" style="1" customWidth="1"/>
    <col min="8968" max="8968" width="11.140625" style="1" customWidth="1"/>
    <col min="8969" max="8969" width="10.7109375" style="1" customWidth="1"/>
    <col min="8970" max="9216" width="9.140625" style="1"/>
    <col min="9217" max="9217" width="5.85546875" style="1" customWidth="1"/>
    <col min="9218" max="9218" width="6.140625" style="1" customWidth="1"/>
    <col min="9219" max="9219" width="11.42578125" style="1" customWidth="1"/>
    <col min="9220" max="9220" width="15.85546875" style="1" customWidth="1"/>
    <col min="9221" max="9221" width="11.28515625" style="1" customWidth="1"/>
    <col min="9222" max="9222" width="10.85546875" style="1" customWidth="1"/>
    <col min="9223" max="9223" width="11" style="1" customWidth="1"/>
    <col min="9224" max="9224" width="11.140625" style="1" customWidth="1"/>
    <col min="9225" max="9225" width="10.7109375" style="1" customWidth="1"/>
    <col min="9226" max="9472" width="9.140625" style="1"/>
    <col min="9473" max="9473" width="5.85546875" style="1" customWidth="1"/>
    <col min="9474" max="9474" width="6.140625" style="1" customWidth="1"/>
    <col min="9475" max="9475" width="11.42578125" style="1" customWidth="1"/>
    <col min="9476" max="9476" width="15.85546875" style="1" customWidth="1"/>
    <col min="9477" max="9477" width="11.28515625" style="1" customWidth="1"/>
    <col min="9478" max="9478" width="10.85546875" style="1" customWidth="1"/>
    <col min="9479" max="9479" width="11" style="1" customWidth="1"/>
    <col min="9480" max="9480" width="11.140625" style="1" customWidth="1"/>
    <col min="9481" max="9481" width="10.7109375" style="1" customWidth="1"/>
    <col min="9482" max="9728" width="9.140625" style="1"/>
    <col min="9729" max="9729" width="5.85546875" style="1" customWidth="1"/>
    <col min="9730" max="9730" width="6.140625" style="1" customWidth="1"/>
    <col min="9731" max="9731" width="11.42578125" style="1" customWidth="1"/>
    <col min="9732" max="9732" width="15.85546875" style="1" customWidth="1"/>
    <col min="9733" max="9733" width="11.28515625" style="1" customWidth="1"/>
    <col min="9734" max="9734" width="10.85546875" style="1" customWidth="1"/>
    <col min="9735" max="9735" width="11" style="1" customWidth="1"/>
    <col min="9736" max="9736" width="11.140625" style="1" customWidth="1"/>
    <col min="9737" max="9737" width="10.7109375" style="1" customWidth="1"/>
    <col min="9738" max="9984" width="9.140625" style="1"/>
    <col min="9985" max="9985" width="5.85546875" style="1" customWidth="1"/>
    <col min="9986" max="9986" width="6.140625" style="1" customWidth="1"/>
    <col min="9987" max="9987" width="11.42578125" style="1" customWidth="1"/>
    <col min="9988" max="9988" width="15.85546875" style="1" customWidth="1"/>
    <col min="9989" max="9989" width="11.28515625" style="1" customWidth="1"/>
    <col min="9990" max="9990" width="10.85546875" style="1" customWidth="1"/>
    <col min="9991" max="9991" width="11" style="1" customWidth="1"/>
    <col min="9992" max="9992" width="11.140625" style="1" customWidth="1"/>
    <col min="9993" max="9993" width="10.7109375" style="1" customWidth="1"/>
    <col min="9994" max="10240" width="9.140625" style="1"/>
    <col min="10241" max="10241" width="5.85546875" style="1" customWidth="1"/>
    <col min="10242" max="10242" width="6.140625" style="1" customWidth="1"/>
    <col min="10243" max="10243" width="11.42578125" style="1" customWidth="1"/>
    <col min="10244" max="10244" width="15.85546875" style="1" customWidth="1"/>
    <col min="10245" max="10245" width="11.28515625" style="1" customWidth="1"/>
    <col min="10246" max="10246" width="10.85546875" style="1" customWidth="1"/>
    <col min="10247" max="10247" width="11" style="1" customWidth="1"/>
    <col min="10248" max="10248" width="11.140625" style="1" customWidth="1"/>
    <col min="10249" max="10249" width="10.7109375" style="1" customWidth="1"/>
    <col min="10250" max="10496" width="9.140625" style="1"/>
    <col min="10497" max="10497" width="5.85546875" style="1" customWidth="1"/>
    <col min="10498" max="10498" width="6.140625" style="1" customWidth="1"/>
    <col min="10499" max="10499" width="11.42578125" style="1" customWidth="1"/>
    <col min="10500" max="10500" width="15.85546875" style="1" customWidth="1"/>
    <col min="10501" max="10501" width="11.28515625" style="1" customWidth="1"/>
    <col min="10502" max="10502" width="10.85546875" style="1" customWidth="1"/>
    <col min="10503" max="10503" width="11" style="1" customWidth="1"/>
    <col min="10504" max="10504" width="11.140625" style="1" customWidth="1"/>
    <col min="10505" max="10505" width="10.7109375" style="1" customWidth="1"/>
    <col min="10506" max="10752" width="9.140625" style="1"/>
    <col min="10753" max="10753" width="5.85546875" style="1" customWidth="1"/>
    <col min="10754" max="10754" width="6.140625" style="1" customWidth="1"/>
    <col min="10755" max="10755" width="11.42578125" style="1" customWidth="1"/>
    <col min="10756" max="10756" width="15.85546875" style="1" customWidth="1"/>
    <col min="10757" max="10757" width="11.28515625" style="1" customWidth="1"/>
    <col min="10758" max="10758" width="10.85546875" style="1" customWidth="1"/>
    <col min="10759" max="10759" width="11" style="1" customWidth="1"/>
    <col min="10760" max="10760" width="11.140625" style="1" customWidth="1"/>
    <col min="10761" max="10761" width="10.7109375" style="1" customWidth="1"/>
    <col min="10762" max="11008" width="9.140625" style="1"/>
    <col min="11009" max="11009" width="5.85546875" style="1" customWidth="1"/>
    <col min="11010" max="11010" width="6.140625" style="1" customWidth="1"/>
    <col min="11011" max="11011" width="11.42578125" style="1" customWidth="1"/>
    <col min="11012" max="11012" width="15.85546875" style="1" customWidth="1"/>
    <col min="11013" max="11013" width="11.28515625" style="1" customWidth="1"/>
    <col min="11014" max="11014" width="10.85546875" style="1" customWidth="1"/>
    <col min="11015" max="11015" width="11" style="1" customWidth="1"/>
    <col min="11016" max="11016" width="11.140625" style="1" customWidth="1"/>
    <col min="11017" max="11017" width="10.7109375" style="1" customWidth="1"/>
    <col min="11018" max="11264" width="9.140625" style="1"/>
    <col min="11265" max="11265" width="5.85546875" style="1" customWidth="1"/>
    <col min="11266" max="11266" width="6.140625" style="1" customWidth="1"/>
    <col min="11267" max="11267" width="11.42578125" style="1" customWidth="1"/>
    <col min="11268" max="11268" width="15.85546875" style="1" customWidth="1"/>
    <col min="11269" max="11269" width="11.28515625" style="1" customWidth="1"/>
    <col min="11270" max="11270" width="10.85546875" style="1" customWidth="1"/>
    <col min="11271" max="11271" width="11" style="1" customWidth="1"/>
    <col min="11272" max="11272" width="11.140625" style="1" customWidth="1"/>
    <col min="11273" max="11273" width="10.7109375" style="1" customWidth="1"/>
    <col min="11274" max="11520" width="9.140625" style="1"/>
    <col min="11521" max="11521" width="5.85546875" style="1" customWidth="1"/>
    <col min="11522" max="11522" width="6.140625" style="1" customWidth="1"/>
    <col min="11523" max="11523" width="11.42578125" style="1" customWidth="1"/>
    <col min="11524" max="11524" width="15.85546875" style="1" customWidth="1"/>
    <col min="11525" max="11525" width="11.28515625" style="1" customWidth="1"/>
    <col min="11526" max="11526" width="10.85546875" style="1" customWidth="1"/>
    <col min="11527" max="11527" width="11" style="1" customWidth="1"/>
    <col min="11528" max="11528" width="11.140625" style="1" customWidth="1"/>
    <col min="11529" max="11529" width="10.7109375" style="1" customWidth="1"/>
    <col min="11530" max="11776" width="9.140625" style="1"/>
    <col min="11777" max="11777" width="5.85546875" style="1" customWidth="1"/>
    <col min="11778" max="11778" width="6.140625" style="1" customWidth="1"/>
    <col min="11779" max="11779" width="11.42578125" style="1" customWidth="1"/>
    <col min="11780" max="11780" width="15.85546875" style="1" customWidth="1"/>
    <col min="11781" max="11781" width="11.28515625" style="1" customWidth="1"/>
    <col min="11782" max="11782" width="10.85546875" style="1" customWidth="1"/>
    <col min="11783" max="11783" width="11" style="1" customWidth="1"/>
    <col min="11784" max="11784" width="11.140625" style="1" customWidth="1"/>
    <col min="11785" max="11785" width="10.7109375" style="1" customWidth="1"/>
    <col min="11786" max="12032" width="9.140625" style="1"/>
    <col min="12033" max="12033" width="5.85546875" style="1" customWidth="1"/>
    <col min="12034" max="12034" width="6.140625" style="1" customWidth="1"/>
    <col min="12035" max="12035" width="11.42578125" style="1" customWidth="1"/>
    <col min="12036" max="12036" width="15.85546875" style="1" customWidth="1"/>
    <col min="12037" max="12037" width="11.28515625" style="1" customWidth="1"/>
    <col min="12038" max="12038" width="10.85546875" style="1" customWidth="1"/>
    <col min="12039" max="12039" width="11" style="1" customWidth="1"/>
    <col min="12040" max="12040" width="11.140625" style="1" customWidth="1"/>
    <col min="12041" max="12041" width="10.7109375" style="1" customWidth="1"/>
    <col min="12042" max="12288" width="9.140625" style="1"/>
    <col min="12289" max="12289" width="5.85546875" style="1" customWidth="1"/>
    <col min="12290" max="12290" width="6.140625" style="1" customWidth="1"/>
    <col min="12291" max="12291" width="11.42578125" style="1" customWidth="1"/>
    <col min="12292" max="12292" width="15.85546875" style="1" customWidth="1"/>
    <col min="12293" max="12293" width="11.28515625" style="1" customWidth="1"/>
    <col min="12294" max="12294" width="10.85546875" style="1" customWidth="1"/>
    <col min="12295" max="12295" width="11" style="1" customWidth="1"/>
    <col min="12296" max="12296" width="11.140625" style="1" customWidth="1"/>
    <col min="12297" max="12297" width="10.7109375" style="1" customWidth="1"/>
    <col min="12298" max="12544" width="9.140625" style="1"/>
    <col min="12545" max="12545" width="5.85546875" style="1" customWidth="1"/>
    <col min="12546" max="12546" width="6.140625" style="1" customWidth="1"/>
    <col min="12547" max="12547" width="11.42578125" style="1" customWidth="1"/>
    <col min="12548" max="12548" width="15.85546875" style="1" customWidth="1"/>
    <col min="12549" max="12549" width="11.28515625" style="1" customWidth="1"/>
    <col min="12550" max="12550" width="10.85546875" style="1" customWidth="1"/>
    <col min="12551" max="12551" width="11" style="1" customWidth="1"/>
    <col min="12552" max="12552" width="11.140625" style="1" customWidth="1"/>
    <col min="12553" max="12553" width="10.7109375" style="1" customWidth="1"/>
    <col min="12554" max="12800" width="9.140625" style="1"/>
    <col min="12801" max="12801" width="5.85546875" style="1" customWidth="1"/>
    <col min="12802" max="12802" width="6.140625" style="1" customWidth="1"/>
    <col min="12803" max="12803" width="11.42578125" style="1" customWidth="1"/>
    <col min="12804" max="12804" width="15.85546875" style="1" customWidth="1"/>
    <col min="12805" max="12805" width="11.28515625" style="1" customWidth="1"/>
    <col min="12806" max="12806" width="10.85546875" style="1" customWidth="1"/>
    <col min="12807" max="12807" width="11" style="1" customWidth="1"/>
    <col min="12808" max="12808" width="11.140625" style="1" customWidth="1"/>
    <col min="12809" max="12809" width="10.7109375" style="1" customWidth="1"/>
    <col min="12810" max="13056" width="9.140625" style="1"/>
    <col min="13057" max="13057" width="5.85546875" style="1" customWidth="1"/>
    <col min="13058" max="13058" width="6.140625" style="1" customWidth="1"/>
    <col min="13059" max="13059" width="11.42578125" style="1" customWidth="1"/>
    <col min="13060" max="13060" width="15.85546875" style="1" customWidth="1"/>
    <col min="13061" max="13061" width="11.28515625" style="1" customWidth="1"/>
    <col min="13062" max="13062" width="10.85546875" style="1" customWidth="1"/>
    <col min="13063" max="13063" width="11" style="1" customWidth="1"/>
    <col min="13064" max="13064" width="11.140625" style="1" customWidth="1"/>
    <col min="13065" max="13065" width="10.7109375" style="1" customWidth="1"/>
    <col min="13066" max="13312" width="9.140625" style="1"/>
    <col min="13313" max="13313" width="5.85546875" style="1" customWidth="1"/>
    <col min="13314" max="13314" width="6.140625" style="1" customWidth="1"/>
    <col min="13315" max="13315" width="11.42578125" style="1" customWidth="1"/>
    <col min="13316" max="13316" width="15.85546875" style="1" customWidth="1"/>
    <col min="13317" max="13317" width="11.28515625" style="1" customWidth="1"/>
    <col min="13318" max="13318" width="10.85546875" style="1" customWidth="1"/>
    <col min="13319" max="13319" width="11" style="1" customWidth="1"/>
    <col min="13320" max="13320" width="11.140625" style="1" customWidth="1"/>
    <col min="13321" max="13321" width="10.7109375" style="1" customWidth="1"/>
    <col min="13322" max="13568" width="9.140625" style="1"/>
    <col min="13569" max="13569" width="5.85546875" style="1" customWidth="1"/>
    <col min="13570" max="13570" width="6.140625" style="1" customWidth="1"/>
    <col min="13571" max="13571" width="11.42578125" style="1" customWidth="1"/>
    <col min="13572" max="13572" width="15.85546875" style="1" customWidth="1"/>
    <col min="13573" max="13573" width="11.28515625" style="1" customWidth="1"/>
    <col min="13574" max="13574" width="10.85546875" style="1" customWidth="1"/>
    <col min="13575" max="13575" width="11" style="1" customWidth="1"/>
    <col min="13576" max="13576" width="11.140625" style="1" customWidth="1"/>
    <col min="13577" max="13577" width="10.7109375" style="1" customWidth="1"/>
    <col min="13578" max="13824" width="9.140625" style="1"/>
    <col min="13825" max="13825" width="5.85546875" style="1" customWidth="1"/>
    <col min="13826" max="13826" width="6.140625" style="1" customWidth="1"/>
    <col min="13827" max="13827" width="11.42578125" style="1" customWidth="1"/>
    <col min="13828" max="13828" width="15.85546875" style="1" customWidth="1"/>
    <col min="13829" max="13829" width="11.28515625" style="1" customWidth="1"/>
    <col min="13830" max="13830" width="10.85546875" style="1" customWidth="1"/>
    <col min="13831" max="13831" width="11" style="1" customWidth="1"/>
    <col min="13832" max="13832" width="11.140625" style="1" customWidth="1"/>
    <col min="13833" max="13833" width="10.7109375" style="1" customWidth="1"/>
    <col min="13834" max="14080" width="9.140625" style="1"/>
    <col min="14081" max="14081" width="5.85546875" style="1" customWidth="1"/>
    <col min="14082" max="14082" width="6.140625" style="1" customWidth="1"/>
    <col min="14083" max="14083" width="11.42578125" style="1" customWidth="1"/>
    <col min="14084" max="14084" width="15.85546875" style="1" customWidth="1"/>
    <col min="14085" max="14085" width="11.28515625" style="1" customWidth="1"/>
    <col min="14086" max="14086" width="10.85546875" style="1" customWidth="1"/>
    <col min="14087" max="14087" width="11" style="1" customWidth="1"/>
    <col min="14088" max="14088" width="11.140625" style="1" customWidth="1"/>
    <col min="14089" max="14089" width="10.7109375" style="1" customWidth="1"/>
    <col min="14090" max="14336" width="9.140625" style="1"/>
    <col min="14337" max="14337" width="5.85546875" style="1" customWidth="1"/>
    <col min="14338" max="14338" width="6.140625" style="1" customWidth="1"/>
    <col min="14339" max="14339" width="11.42578125" style="1" customWidth="1"/>
    <col min="14340" max="14340" width="15.85546875" style="1" customWidth="1"/>
    <col min="14341" max="14341" width="11.28515625" style="1" customWidth="1"/>
    <col min="14342" max="14342" width="10.85546875" style="1" customWidth="1"/>
    <col min="14343" max="14343" width="11" style="1" customWidth="1"/>
    <col min="14344" max="14344" width="11.140625" style="1" customWidth="1"/>
    <col min="14345" max="14345" width="10.7109375" style="1" customWidth="1"/>
    <col min="14346" max="14592" width="9.140625" style="1"/>
    <col min="14593" max="14593" width="5.85546875" style="1" customWidth="1"/>
    <col min="14594" max="14594" width="6.140625" style="1" customWidth="1"/>
    <col min="14595" max="14595" width="11.42578125" style="1" customWidth="1"/>
    <col min="14596" max="14596" width="15.85546875" style="1" customWidth="1"/>
    <col min="14597" max="14597" width="11.28515625" style="1" customWidth="1"/>
    <col min="14598" max="14598" width="10.85546875" style="1" customWidth="1"/>
    <col min="14599" max="14599" width="11" style="1" customWidth="1"/>
    <col min="14600" max="14600" width="11.140625" style="1" customWidth="1"/>
    <col min="14601" max="14601" width="10.7109375" style="1" customWidth="1"/>
    <col min="14602" max="14848" width="9.140625" style="1"/>
    <col min="14849" max="14849" width="5.85546875" style="1" customWidth="1"/>
    <col min="14850" max="14850" width="6.140625" style="1" customWidth="1"/>
    <col min="14851" max="14851" width="11.42578125" style="1" customWidth="1"/>
    <col min="14852" max="14852" width="15.85546875" style="1" customWidth="1"/>
    <col min="14853" max="14853" width="11.28515625" style="1" customWidth="1"/>
    <col min="14854" max="14854" width="10.85546875" style="1" customWidth="1"/>
    <col min="14855" max="14855" width="11" style="1" customWidth="1"/>
    <col min="14856" max="14856" width="11.140625" style="1" customWidth="1"/>
    <col min="14857" max="14857" width="10.7109375" style="1" customWidth="1"/>
    <col min="14858" max="15104" width="9.140625" style="1"/>
    <col min="15105" max="15105" width="5.85546875" style="1" customWidth="1"/>
    <col min="15106" max="15106" width="6.140625" style="1" customWidth="1"/>
    <col min="15107" max="15107" width="11.42578125" style="1" customWidth="1"/>
    <col min="15108" max="15108" width="15.85546875" style="1" customWidth="1"/>
    <col min="15109" max="15109" width="11.28515625" style="1" customWidth="1"/>
    <col min="15110" max="15110" width="10.85546875" style="1" customWidth="1"/>
    <col min="15111" max="15111" width="11" style="1" customWidth="1"/>
    <col min="15112" max="15112" width="11.140625" style="1" customWidth="1"/>
    <col min="15113" max="15113" width="10.7109375" style="1" customWidth="1"/>
    <col min="15114" max="15360" width="9.140625" style="1"/>
    <col min="15361" max="15361" width="5.85546875" style="1" customWidth="1"/>
    <col min="15362" max="15362" width="6.140625" style="1" customWidth="1"/>
    <col min="15363" max="15363" width="11.42578125" style="1" customWidth="1"/>
    <col min="15364" max="15364" width="15.85546875" style="1" customWidth="1"/>
    <col min="15365" max="15365" width="11.28515625" style="1" customWidth="1"/>
    <col min="15366" max="15366" width="10.85546875" style="1" customWidth="1"/>
    <col min="15367" max="15367" width="11" style="1" customWidth="1"/>
    <col min="15368" max="15368" width="11.140625" style="1" customWidth="1"/>
    <col min="15369" max="15369" width="10.7109375" style="1" customWidth="1"/>
    <col min="15370" max="15616" width="9.140625" style="1"/>
    <col min="15617" max="15617" width="5.85546875" style="1" customWidth="1"/>
    <col min="15618" max="15618" width="6.140625" style="1" customWidth="1"/>
    <col min="15619" max="15619" width="11.42578125" style="1" customWidth="1"/>
    <col min="15620" max="15620" width="15.85546875" style="1" customWidth="1"/>
    <col min="15621" max="15621" width="11.28515625" style="1" customWidth="1"/>
    <col min="15622" max="15622" width="10.85546875" style="1" customWidth="1"/>
    <col min="15623" max="15623" width="11" style="1" customWidth="1"/>
    <col min="15624" max="15624" width="11.140625" style="1" customWidth="1"/>
    <col min="15625" max="15625" width="10.7109375" style="1" customWidth="1"/>
    <col min="15626" max="15872" width="9.140625" style="1"/>
    <col min="15873" max="15873" width="5.85546875" style="1" customWidth="1"/>
    <col min="15874" max="15874" width="6.140625" style="1" customWidth="1"/>
    <col min="15875" max="15875" width="11.42578125" style="1" customWidth="1"/>
    <col min="15876" max="15876" width="15.85546875" style="1" customWidth="1"/>
    <col min="15877" max="15877" width="11.28515625" style="1" customWidth="1"/>
    <col min="15878" max="15878" width="10.85546875" style="1" customWidth="1"/>
    <col min="15879" max="15879" width="11" style="1" customWidth="1"/>
    <col min="15880" max="15880" width="11.140625" style="1" customWidth="1"/>
    <col min="15881" max="15881" width="10.7109375" style="1" customWidth="1"/>
    <col min="15882" max="16128" width="9.140625" style="1"/>
    <col min="16129" max="16129" width="5.85546875" style="1" customWidth="1"/>
    <col min="16130" max="16130" width="6.140625" style="1" customWidth="1"/>
    <col min="16131" max="16131" width="11.42578125" style="1" customWidth="1"/>
    <col min="16132" max="16132" width="15.85546875" style="1" customWidth="1"/>
    <col min="16133" max="16133" width="11.28515625" style="1" customWidth="1"/>
    <col min="16134" max="16134" width="10.85546875" style="1" customWidth="1"/>
    <col min="16135" max="16135" width="11" style="1" customWidth="1"/>
    <col min="16136" max="16136" width="11.140625" style="1" customWidth="1"/>
    <col min="16137" max="16137" width="10.7109375" style="1" customWidth="1"/>
    <col min="16138" max="16384" width="9.140625" style="1"/>
  </cols>
  <sheetData>
    <row r="1" spans="1:256" ht="13.5" thickTop="1" x14ac:dyDescent="0.2">
      <c r="A1" s="319" t="s">
        <v>2</v>
      </c>
      <c r="B1" s="320"/>
      <c r="C1" s="186" t="s">
        <v>104</v>
      </c>
      <c r="D1" s="187"/>
      <c r="E1" s="188"/>
      <c r="F1" s="187"/>
      <c r="G1" s="189" t="s">
        <v>75</v>
      </c>
      <c r="H1" s="190" t="s">
        <v>407</v>
      </c>
      <c r="I1" s="191"/>
    </row>
    <row r="2" spans="1:256" ht="13.5" thickBot="1" x14ac:dyDescent="0.25">
      <c r="A2" s="321" t="s">
        <v>76</v>
      </c>
      <c r="B2" s="322"/>
      <c r="C2" s="192" t="s">
        <v>409</v>
      </c>
      <c r="D2" s="193"/>
      <c r="E2" s="194"/>
      <c r="F2" s="193"/>
      <c r="G2" s="323" t="s">
        <v>408</v>
      </c>
      <c r="H2" s="324"/>
      <c r="I2" s="325"/>
    </row>
    <row r="3" spans="1:256" ht="13.5" thickTop="1" x14ac:dyDescent="0.2">
      <c r="F3" s="127"/>
    </row>
    <row r="4" spans="1:256" ht="19.5" customHeight="1" x14ac:dyDescent="0.25">
      <c r="A4" s="195" t="s">
        <v>77</v>
      </c>
      <c r="B4" s="196"/>
      <c r="C4" s="196"/>
      <c r="D4" s="196"/>
      <c r="E4" s="197"/>
      <c r="F4" s="196"/>
      <c r="G4" s="196"/>
      <c r="H4" s="196"/>
      <c r="I4" s="196"/>
    </row>
    <row r="5" spans="1:256" ht="13.5" thickBot="1" x14ac:dyDescent="0.25"/>
    <row r="6" spans="1:256" s="127" customFormat="1" ht="13.5" thickBot="1" x14ac:dyDescent="0.25">
      <c r="A6" s="198"/>
      <c r="B6" s="199" t="s">
        <v>78</v>
      </c>
      <c r="C6" s="199"/>
      <c r="D6" s="200"/>
      <c r="E6" s="201" t="s">
        <v>25</v>
      </c>
      <c r="F6" s="202" t="s">
        <v>26</v>
      </c>
      <c r="G6" s="202" t="s">
        <v>27</v>
      </c>
      <c r="H6" s="202" t="s">
        <v>28</v>
      </c>
      <c r="I6" s="203" t="s">
        <v>29</v>
      </c>
    </row>
    <row r="7" spans="1:256" s="127" customFormat="1" x14ac:dyDescent="0.2">
      <c r="A7" s="293" t="str">
        <f>'02 02 Pol'!B7</f>
        <v>95</v>
      </c>
      <c r="B7" s="62" t="str">
        <f>'02 02 Pol'!C7</f>
        <v>Dokončovací konstrukce na pozemních stavbách</v>
      </c>
      <c r="D7" s="204"/>
      <c r="E7" s="294">
        <f>'02 02 Pol'!BA10</f>
        <v>0</v>
      </c>
      <c r="F7" s="295">
        <f>'02 02 Pol'!BB10</f>
        <v>0</v>
      </c>
      <c r="G7" s="295">
        <f>'02 02 Pol'!BC10</f>
        <v>0</v>
      </c>
      <c r="H7" s="295">
        <f>'02 02 Pol'!BD10</f>
        <v>0</v>
      </c>
      <c r="I7" s="296">
        <f>'02 02 Pol'!BE10</f>
        <v>0</v>
      </c>
    </row>
    <row r="8" spans="1:256" s="127" customFormat="1" x14ac:dyDescent="0.2">
      <c r="A8" s="293" t="str">
        <f>'02 02 Pol'!B11</f>
        <v>96</v>
      </c>
      <c r="B8" s="62" t="str">
        <f>'02 02 Pol'!C11</f>
        <v>Bourání konstrukcí</v>
      </c>
      <c r="D8" s="204"/>
      <c r="E8" s="294">
        <f>'02 02 Pol'!BA16</f>
        <v>0</v>
      </c>
      <c r="F8" s="295">
        <f>'02 02 Pol'!BB16</f>
        <v>0</v>
      </c>
      <c r="G8" s="295">
        <f>'02 02 Pol'!BC16</f>
        <v>0</v>
      </c>
      <c r="H8" s="295">
        <f>'02 02 Pol'!BD16</f>
        <v>0</v>
      </c>
      <c r="I8" s="296">
        <f>'02 02 Pol'!BE16</f>
        <v>0</v>
      </c>
    </row>
    <row r="9" spans="1:256" s="127" customFormat="1" x14ac:dyDescent="0.2">
      <c r="A9" s="293" t="str">
        <f>'02 02 Pol'!B17</f>
        <v>721</v>
      </c>
      <c r="B9" s="62" t="str">
        <f>'02 02 Pol'!C17</f>
        <v>Vnitřní kanalizace</v>
      </c>
      <c r="D9" s="204"/>
      <c r="E9" s="294">
        <f>'02 02 Pol'!BA46</f>
        <v>0</v>
      </c>
      <c r="F9" s="295">
        <f>'02 02 Pol'!BB46</f>
        <v>0</v>
      </c>
      <c r="G9" s="295">
        <f>'02 02 Pol'!BC46</f>
        <v>0</v>
      </c>
      <c r="H9" s="295">
        <f>'02 02 Pol'!BD46</f>
        <v>0</v>
      </c>
      <c r="I9" s="296">
        <f>'02 02 Pol'!BE46</f>
        <v>0</v>
      </c>
    </row>
    <row r="10" spans="1:256" s="127" customFormat="1" x14ac:dyDescent="0.2">
      <c r="A10" s="293" t="str">
        <f>'02 02 Pol'!B47</f>
        <v>722</v>
      </c>
      <c r="B10" s="62" t="str">
        <f>'02 02 Pol'!C47</f>
        <v>Vnitřní vodovod</v>
      </c>
      <c r="D10" s="204"/>
      <c r="E10" s="294">
        <f>'02 02 Pol'!BA74</f>
        <v>0</v>
      </c>
      <c r="F10" s="295">
        <f>'02 02 Pol'!BB74</f>
        <v>0</v>
      </c>
      <c r="G10" s="295">
        <f>'02 02 Pol'!BC74</f>
        <v>0</v>
      </c>
      <c r="H10" s="295">
        <f>'02 02 Pol'!BD74</f>
        <v>0</v>
      </c>
      <c r="I10" s="296">
        <f>'02 02 Pol'!BE74</f>
        <v>0</v>
      </c>
    </row>
    <row r="11" spans="1:256" s="127" customFormat="1" x14ac:dyDescent="0.2">
      <c r="A11" s="293" t="str">
        <f>'02 02 Pol'!B75</f>
        <v>725</v>
      </c>
      <c r="B11" s="62" t="str">
        <f>'02 02 Pol'!C75</f>
        <v>Zařizovací předměty</v>
      </c>
      <c r="D11" s="204"/>
      <c r="E11" s="294">
        <f>'02 02 Pol'!BA105</f>
        <v>0</v>
      </c>
      <c r="F11" s="295">
        <f>'02 02 Pol'!BB105</f>
        <v>0</v>
      </c>
      <c r="G11" s="295">
        <f>'02 02 Pol'!BC105</f>
        <v>0</v>
      </c>
      <c r="H11" s="295">
        <f>'02 02 Pol'!BD105</f>
        <v>0</v>
      </c>
      <c r="I11" s="296">
        <f>'02 02 Pol'!BE105</f>
        <v>0</v>
      </c>
    </row>
    <row r="12" spans="1:256" s="127" customFormat="1" x14ac:dyDescent="0.2">
      <c r="A12" s="293" t="str">
        <f>'02 02 Pol'!B106</f>
        <v>735</v>
      </c>
      <c r="B12" s="62" t="str">
        <f>'02 02 Pol'!C106</f>
        <v>Otopná tělesa</v>
      </c>
      <c r="D12" s="204"/>
      <c r="E12" s="294">
        <f>'02 02 Pol'!BA116</f>
        <v>0</v>
      </c>
      <c r="F12" s="295">
        <f>'02 02 Pol'!BB116</f>
        <v>0</v>
      </c>
      <c r="G12" s="295">
        <f>'02 02 Pol'!BC116</f>
        <v>0</v>
      </c>
      <c r="H12" s="295">
        <f>'02 02 Pol'!BD116</f>
        <v>0</v>
      </c>
      <c r="I12" s="296">
        <f>'02 02 Pol'!BE116</f>
        <v>0</v>
      </c>
    </row>
    <row r="13" spans="1:256" s="127" customFormat="1" ht="13.5" thickBot="1" x14ac:dyDescent="0.25">
      <c r="A13" s="293" t="str">
        <f>'02 02 Pol'!B117</f>
        <v>D96</v>
      </c>
      <c r="B13" s="62" t="str">
        <f>'02 02 Pol'!C117</f>
        <v>Přesuny suti a vybouraných hmot</v>
      </c>
      <c r="D13" s="204"/>
      <c r="E13" s="294">
        <f>'02 02 Pol'!BA124</f>
        <v>0</v>
      </c>
      <c r="F13" s="295">
        <f>'02 02 Pol'!BB124</f>
        <v>0</v>
      </c>
      <c r="G13" s="295">
        <f>'02 02 Pol'!BC124</f>
        <v>0</v>
      </c>
      <c r="H13" s="295">
        <f>'02 02 Pol'!BD124</f>
        <v>0</v>
      </c>
      <c r="I13" s="296">
        <f>'02 02 Pol'!BE124</f>
        <v>0</v>
      </c>
    </row>
    <row r="14" spans="1:256" ht="13.5" thickBot="1" x14ac:dyDescent="0.25">
      <c r="A14" s="205"/>
      <c r="B14" s="206" t="s">
        <v>79</v>
      </c>
      <c r="C14" s="206"/>
      <c r="D14" s="207"/>
      <c r="E14" s="208">
        <f>SUM(E7:E13)</f>
        <v>0</v>
      </c>
      <c r="F14" s="209">
        <f>SUM(F7:F13)</f>
        <v>0</v>
      </c>
      <c r="G14" s="209">
        <f>SUM(G7:G13)</f>
        <v>0</v>
      </c>
      <c r="H14" s="209">
        <f>SUM(H7:H13)</f>
        <v>0</v>
      </c>
      <c r="I14" s="210">
        <f>SUM(I7:I13)</f>
        <v>0</v>
      </c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  <c r="IT14" s="14"/>
      <c r="IU14" s="14"/>
      <c r="IV14" s="14"/>
    </row>
    <row r="15" spans="1:256" x14ac:dyDescent="0.2">
      <c r="A15" s="127"/>
      <c r="B15" s="127"/>
      <c r="C15" s="127"/>
      <c r="D15" s="127"/>
      <c r="E15" s="127"/>
      <c r="F15" s="127"/>
      <c r="G15" s="127"/>
      <c r="H15" s="127"/>
      <c r="I15" s="127"/>
    </row>
    <row r="16" spans="1:256" ht="18" x14ac:dyDescent="0.25">
      <c r="A16" s="196" t="s">
        <v>80</v>
      </c>
      <c r="B16" s="196"/>
      <c r="C16" s="196"/>
      <c r="D16" s="196"/>
      <c r="E16" s="196"/>
      <c r="F16" s="196"/>
      <c r="G16" s="211"/>
      <c r="H16" s="196"/>
      <c r="I16" s="196"/>
      <c r="BA16" s="133"/>
      <c r="BB16" s="133"/>
      <c r="BC16" s="133"/>
      <c r="BD16" s="133"/>
      <c r="BE16" s="133"/>
    </row>
    <row r="17" spans="1:53" ht="13.5" thickBot="1" x14ac:dyDescent="0.25"/>
    <row r="18" spans="1:53" x14ac:dyDescent="0.2">
      <c r="A18" s="162" t="s">
        <v>81</v>
      </c>
      <c r="B18" s="163"/>
      <c r="C18" s="163"/>
      <c r="D18" s="212"/>
      <c r="E18" s="213" t="s">
        <v>82</v>
      </c>
      <c r="F18" s="214" t="s">
        <v>12</v>
      </c>
      <c r="G18" s="215" t="s">
        <v>83</v>
      </c>
      <c r="H18" s="216"/>
      <c r="I18" s="217" t="s">
        <v>82</v>
      </c>
    </row>
    <row r="19" spans="1:53" x14ac:dyDescent="0.2">
      <c r="A19" s="156" t="s">
        <v>397</v>
      </c>
      <c r="B19" s="147"/>
      <c r="C19" s="147"/>
      <c r="D19" s="218"/>
      <c r="E19" s="219"/>
      <c r="F19" s="220"/>
      <c r="G19" s="221">
        <v>0</v>
      </c>
      <c r="H19" s="222"/>
      <c r="I19" s="223">
        <f t="shared" ref="I19:I26" si="0">E19+F19*G19/100</f>
        <v>0</v>
      </c>
      <c r="BA19" s="1">
        <v>0</v>
      </c>
    </row>
    <row r="20" spans="1:53" x14ac:dyDescent="0.2">
      <c r="A20" s="156" t="s">
        <v>398</v>
      </c>
      <c r="B20" s="147"/>
      <c r="C20" s="147"/>
      <c r="D20" s="218"/>
      <c r="E20" s="219"/>
      <c r="F20" s="220"/>
      <c r="G20" s="221">
        <v>0</v>
      </c>
      <c r="H20" s="222"/>
      <c r="I20" s="223">
        <f t="shared" si="0"/>
        <v>0</v>
      </c>
      <c r="BA20" s="1">
        <v>0</v>
      </c>
    </row>
    <row r="21" spans="1:53" x14ac:dyDescent="0.2">
      <c r="A21" s="156" t="s">
        <v>399</v>
      </c>
      <c r="B21" s="147"/>
      <c r="C21" s="147"/>
      <c r="D21" s="218"/>
      <c r="E21" s="219"/>
      <c r="F21" s="220"/>
      <c r="G21" s="221">
        <v>0</v>
      </c>
      <c r="H21" s="222"/>
      <c r="I21" s="223">
        <f t="shared" si="0"/>
        <v>0</v>
      </c>
      <c r="BA21" s="1">
        <v>0</v>
      </c>
    </row>
    <row r="22" spans="1:53" x14ac:dyDescent="0.2">
      <c r="A22" s="156" t="s">
        <v>400</v>
      </c>
      <c r="B22" s="147"/>
      <c r="C22" s="147"/>
      <c r="D22" s="218"/>
      <c r="E22" s="219"/>
      <c r="F22" s="220"/>
      <c r="G22" s="221">
        <v>0</v>
      </c>
      <c r="H22" s="222"/>
      <c r="I22" s="223">
        <f t="shared" si="0"/>
        <v>0</v>
      </c>
      <c r="BA22" s="1">
        <v>0</v>
      </c>
    </row>
    <row r="23" spans="1:53" x14ac:dyDescent="0.2">
      <c r="A23" s="156" t="s">
        <v>401</v>
      </c>
      <c r="B23" s="147"/>
      <c r="C23" s="147"/>
      <c r="D23" s="218"/>
      <c r="E23" s="219"/>
      <c r="F23" s="220"/>
      <c r="G23" s="221">
        <v>0</v>
      </c>
      <c r="H23" s="222"/>
      <c r="I23" s="223">
        <f t="shared" si="0"/>
        <v>0</v>
      </c>
      <c r="BA23" s="1">
        <v>2</v>
      </c>
    </row>
    <row r="24" spans="1:53" x14ac:dyDescent="0.2">
      <c r="A24" s="156" t="s">
        <v>402</v>
      </c>
      <c r="B24" s="147"/>
      <c r="C24" s="147"/>
      <c r="D24" s="218"/>
      <c r="E24" s="219"/>
      <c r="F24" s="220"/>
      <c r="G24" s="221">
        <v>0</v>
      </c>
      <c r="H24" s="222"/>
      <c r="I24" s="223">
        <f t="shared" si="0"/>
        <v>0</v>
      </c>
      <c r="BA24" s="1">
        <v>1</v>
      </c>
    </row>
    <row r="25" spans="1:53" x14ac:dyDescent="0.2">
      <c r="A25" s="156" t="s">
        <v>403</v>
      </c>
      <c r="B25" s="147"/>
      <c r="C25" s="147"/>
      <c r="D25" s="218"/>
      <c r="E25" s="219"/>
      <c r="F25" s="220"/>
      <c r="G25" s="221">
        <v>0</v>
      </c>
      <c r="H25" s="222"/>
      <c r="I25" s="223">
        <f t="shared" si="0"/>
        <v>0</v>
      </c>
      <c r="BA25" s="1">
        <v>2</v>
      </c>
    </row>
    <row r="26" spans="1:53" x14ac:dyDescent="0.2">
      <c r="A26" s="156" t="s">
        <v>404</v>
      </c>
      <c r="B26" s="147"/>
      <c r="C26" s="147"/>
      <c r="D26" s="218"/>
      <c r="E26" s="219"/>
      <c r="F26" s="220"/>
      <c r="G26" s="221">
        <v>0</v>
      </c>
      <c r="H26" s="222"/>
      <c r="I26" s="223">
        <f t="shared" si="0"/>
        <v>0</v>
      </c>
      <c r="BA26" s="1">
        <v>2</v>
      </c>
    </row>
    <row r="27" spans="1:53" ht="13.5" thickBot="1" x14ac:dyDescent="0.25">
      <c r="A27" s="224"/>
      <c r="B27" s="225" t="s">
        <v>84</v>
      </c>
      <c r="C27" s="226"/>
      <c r="D27" s="227"/>
      <c r="E27" s="228"/>
      <c r="F27" s="229"/>
      <c r="G27" s="229"/>
      <c r="H27" s="326">
        <f>SUM(I19:I26)</f>
        <v>0</v>
      </c>
      <c r="I27" s="327"/>
    </row>
    <row r="29" spans="1:53" x14ac:dyDescent="0.2">
      <c r="B29" s="14"/>
      <c r="F29" s="230"/>
      <c r="G29" s="231"/>
      <c r="H29" s="231"/>
      <c r="I29" s="46"/>
    </row>
    <row r="30" spans="1:53" x14ac:dyDescent="0.2">
      <c r="F30" s="230"/>
      <c r="G30" s="231"/>
      <c r="H30" s="231"/>
      <c r="I30" s="46"/>
    </row>
    <row r="31" spans="1:53" x14ac:dyDescent="0.2">
      <c r="F31" s="230"/>
      <c r="G31" s="231"/>
      <c r="H31" s="231"/>
      <c r="I31" s="46"/>
    </row>
    <row r="32" spans="1:53" x14ac:dyDescent="0.2">
      <c r="F32" s="230"/>
      <c r="G32" s="231"/>
      <c r="H32" s="231"/>
      <c r="I32" s="46"/>
    </row>
    <row r="33" spans="6:9" x14ac:dyDescent="0.2">
      <c r="F33" s="230"/>
      <c r="G33" s="231"/>
      <c r="H33" s="231"/>
      <c r="I33" s="46"/>
    </row>
    <row r="34" spans="6:9" x14ac:dyDescent="0.2">
      <c r="F34" s="230"/>
      <c r="G34" s="231"/>
      <c r="H34" s="231"/>
      <c r="I34" s="46"/>
    </row>
    <row r="35" spans="6:9" x14ac:dyDescent="0.2">
      <c r="F35" s="230"/>
      <c r="G35" s="231"/>
      <c r="H35" s="231"/>
      <c r="I35" s="46"/>
    </row>
    <row r="36" spans="6:9" x14ac:dyDescent="0.2">
      <c r="F36" s="230"/>
      <c r="G36" s="231"/>
      <c r="H36" s="231"/>
      <c r="I36" s="46"/>
    </row>
    <row r="37" spans="6:9" x14ac:dyDescent="0.2">
      <c r="F37" s="230"/>
      <c r="G37" s="231"/>
      <c r="H37" s="231"/>
      <c r="I37" s="46"/>
    </row>
    <row r="38" spans="6:9" x14ac:dyDescent="0.2">
      <c r="F38" s="230"/>
      <c r="G38" s="231"/>
      <c r="H38" s="231"/>
      <c r="I38" s="46"/>
    </row>
    <row r="39" spans="6:9" x14ac:dyDescent="0.2">
      <c r="F39" s="230"/>
      <c r="G39" s="231"/>
      <c r="H39" s="231"/>
      <c r="I39" s="46"/>
    </row>
    <row r="40" spans="6:9" x14ac:dyDescent="0.2">
      <c r="F40" s="230"/>
      <c r="G40" s="231"/>
      <c r="H40" s="231"/>
      <c r="I40" s="46"/>
    </row>
    <row r="41" spans="6:9" x14ac:dyDescent="0.2">
      <c r="F41" s="230"/>
      <c r="G41" s="231"/>
      <c r="H41" s="231"/>
      <c r="I41" s="46"/>
    </row>
    <row r="42" spans="6:9" x14ac:dyDescent="0.2">
      <c r="F42" s="230"/>
      <c r="G42" s="231"/>
      <c r="H42" s="231"/>
      <c r="I42" s="46"/>
    </row>
    <row r="43" spans="6:9" x14ac:dyDescent="0.2">
      <c r="F43" s="230"/>
      <c r="G43" s="231"/>
      <c r="H43" s="231"/>
      <c r="I43" s="46"/>
    </row>
    <row r="44" spans="6:9" x14ac:dyDescent="0.2">
      <c r="F44" s="230"/>
      <c r="G44" s="231"/>
      <c r="H44" s="231"/>
      <c r="I44" s="46"/>
    </row>
    <row r="45" spans="6:9" x14ac:dyDescent="0.2">
      <c r="F45" s="230"/>
      <c r="G45" s="231"/>
      <c r="H45" s="231"/>
      <c r="I45" s="46"/>
    </row>
    <row r="46" spans="6:9" x14ac:dyDescent="0.2">
      <c r="F46" s="230"/>
      <c r="G46" s="231"/>
      <c r="H46" s="231"/>
      <c r="I46" s="46"/>
    </row>
    <row r="47" spans="6:9" x14ac:dyDescent="0.2">
      <c r="F47" s="230"/>
      <c r="G47" s="231"/>
      <c r="H47" s="231"/>
      <c r="I47" s="46"/>
    </row>
    <row r="48" spans="6:9" x14ac:dyDescent="0.2">
      <c r="F48" s="230"/>
      <c r="G48" s="231"/>
      <c r="H48" s="231"/>
      <c r="I48" s="46"/>
    </row>
    <row r="49" spans="6:9" x14ac:dyDescent="0.2">
      <c r="F49" s="230"/>
      <c r="G49" s="231"/>
      <c r="H49" s="231"/>
      <c r="I49" s="46"/>
    </row>
    <row r="50" spans="6:9" x14ac:dyDescent="0.2">
      <c r="F50" s="230"/>
      <c r="G50" s="231"/>
      <c r="H50" s="231"/>
      <c r="I50" s="46"/>
    </row>
    <row r="51" spans="6:9" x14ac:dyDescent="0.2">
      <c r="F51" s="230"/>
      <c r="G51" s="231"/>
      <c r="H51" s="231"/>
      <c r="I51" s="46"/>
    </row>
    <row r="52" spans="6:9" x14ac:dyDescent="0.2">
      <c r="F52" s="230"/>
      <c r="G52" s="231"/>
      <c r="H52" s="231"/>
      <c r="I52" s="46"/>
    </row>
    <row r="53" spans="6:9" x14ac:dyDescent="0.2">
      <c r="F53" s="230"/>
      <c r="G53" s="231"/>
      <c r="H53" s="231"/>
      <c r="I53" s="46"/>
    </row>
    <row r="54" spans="6:9" x14ac:dyDescent="0.2">
      <c r="F54" s="230"/>
      <c r="G54" s="231"/>
      <c r="H54" s="231"/>
      <c r="I54" s="46"/>
    </row>
    <row r="55" spans="6:9" x14ac:dyDescent="0.2">
      <c r="F55" s="230"/>
      <c r="G55" s="231"/>
      <c r="H55" s="231"/>
      <c r="I55" s="46"/>
    </row>
    <row r="56" spans="6:9" x14ac:dyDescent="0.2">
      <c r="F56" s="230"/>
      <c r="G56" s="231"/>
      <c r="H56" s="231"/>
      <c r="I56" s="46"/>
    </row>
    <row r="57" spans="6:9" x14ac:dyDescent="0.2">
      <c r="F57" s="230"/>
      <c r="G57" s="231"/>
      <c r="H57" s="231"/>
      <c r="I57" s="46"/>
    </row>
    <row r="58" spans="6:9" x14ac:dyDescent="0.2">
      <c r="F58" s="230"/>
      <c r="G58" s="231"/>
      <c r="H58" s="231"/>
      <c r="I58" s="46"/>
    </row>
    <row r="59" spans="6:9" x14ac:dyDescent="0.2">
      <c r="F59" s="230"/>
      <c r="G59" s="231"/>
      <c r="H59" s="231"/>
      <c r="I59" s="46"/>
    </row>
    <row r="60" spans="6:9" x14ac:dyDescent="0.2">
      <c r="F60" s="230"/>
      <c r="G60" s="231"/>
      <c r="H60" s="231"/>
      <c r="I60" s="46"/>
    </row>
    <row r="61" spans="6:9" x14ac:dyDescent="0.2">
      <c r="F61" s="230"/>
      <c r="G61" s="231"/>
      <c r="H61" s="231"/>
      <c r="I61" s="46"/>
    </row>
    <row r="62" spans="6:9" x14ac:dyDescent="0.2">
      <c r="F62" s="230"/>
      <c r="G62" s="231"/>
      <c r="H62" s="231"/>
      <c r="I62" s="46"/>
    </row>
    <row r="63" spans="6:9" x14ac:dyDescent="0.2">
      <c r="F63" s="230"/>
      <c r="G63" s="231"/>
      <c r="H63" s="231"/>
      <c r="I63" s="46"/>
    </row>
    <row r="64" spans="6:9" x14ac:dyDescent="0.2">
      <c r="F64" s="230"/>
      <c r="G64" s="231"/>
      <c r="H64" s="231"/>
      <c r="I64" s="46"/>
    </row>
    <row r="65" spans="6:9" x14ac:dyDescent="0.2">
      <c r="F65" s="230"/>
      <c r="G65" s="231"/>
      <c r="H65" s="231"/>
      <c r="I65" s="46"/>
    </row>
    <row r="66" spans="6:9" x14ac:dyDescent="0.2">
      <c r="F66" s="230"/>
      <c r="G66" s="231"/>
      <c r="H66" s="231"/>
      <c r="I66" s="46"/>
    </row>
    <row r="67" spans="6:9" x14ac:dyDescent="0.2">
      <c r="F67" s="230"/>
      <c r="G67" s="231"/>
      <c r="H67" s="231"/>
      <c r="I67" s="46"/>
    </row>
    <row r="68" spans="6:9" x14ac:dyDescent="0.2">
      <c r="F68" s="230"/>
      <c r="G68" s="231"/>
      <c r="H68" s="231"/>
      <c r="I68" s="46"/>
    </row>
    <row r="69" spans="6:9" x14ac:dyDescent="0.2">
      <c r="F69" s="230"/>
      <c r="G69" s="231"/>
      <c r="H69" s="231"/>
      <c r="I69" s="46"/>
    </row>
    <row r="70" spans="6:9" x14ac:dyDescent="0.2">
      <c r="F70" s="230"/>
      <c r="G70" s="231"/>
      <c r="H70" s="231"/>
      <c r="I70" s="46"/>
    </row>
    <row r="71" spans="6:9" x14ac:dyDescent="0.2">
      <c r="F71" s="230"/>
      <c r="G71" s="231"/>
      <c r="H71" s="231"/>
      <c r="I71" s="46"/>
    </row>
    <row r="72" spans="6:9" x14ac:dyDescent="0.2">
      <c r="F72" s="230"/>
      <c r="G72" s="231"/>
      <c r="H72" s="231"/>
      <c r="I72" s="46"/>
    </row>
    <row r="73" spans="6:9" x14ac:dyDescent="0.2">
      <c r="F73" s="230"/>
      <c r="G73" s="231"/>
      <c r="H73" s="231"/>
      <c r="I73" s="46"/>
    </row>
    <row r="74" spans="6:9" x14ac:dyDescent="0.2">
      <c r="F74" s="230"/>
      <c r="G74" s="231"/>
      <c r="H74" s="231"/>
      <c r="I74" s="46"/>
    </row>
    <row r="75" spans="6:9" x14ac:dyDescent="0.2">
      <c r="F75" s="230"/>
      <c r="G75" s="231"/>
      <c r="H75" s="231"/>
      <c r="I75" s="46"/>
    </row>
    <row r="76" spans="6:9" x14ac:dyDescent="0.2">
      <c r="F76" s="230"/>
      <c r="G76" s="231"/>
      <c r="H76" s="231"/>
      <c r="I76" s="46"/>
    </row>
    <row r="77" spans="6:9" x14ac:dyDescent="0.2">
      <c r="F77" s="230"/>
      <c r="G77" s="231"/>
      <c r="H77" s="231"/>
      <c r="I77" s="46"/>
    </row>
    <row r="78" spans="6:9" x14ac:dyDescent="0.2">
      <c r="F78" s="230"/>
      <c r="G78" s="231"/>
      <c r="H78" s="231"/>
      <c r="I78" s="46"/>
    </row>
  </sheetData>
  <mergeCells count="4">
    <mergeCell ref="A1:B1"/>
    <mergeCell ref="A2:B2"/>
    <mergeCell ref="G2:I2"/>
    <mergeCell ref="H27:I27"/>
  </mergeCells>
  <pageMargins left="0.90551181102362199" right="0.31496062992125984" top="0.94488188976377951" bottom="0.94488188976377951" header="0.31496062992125984" footer="0.31496062992125984"/>
  <pageSetup paperSize="9" scale="95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9802A-02F6-4486-BD2E-8D3FDD9D6A6B}">
  <sheetPr codeName="List3"/>
  <dimension ref="A1:CB197"/>
  <sheetViews>
    <sheetView showGridLines="0" showZeros="0" zoomScaleNormal="100" zoomScaleSheetLayoutView="100" workbookViewId="0">
      <selection activeCell="J1" sqref="J1:J1048576 K1:K1048576"/>
    </sheetView>
  </sheetViews>
  <sheetFormatPr defaultRowHeight="12.75" x14ac:dyDescent="0.2"/>
  <cols>
    <col min="1" max="1" width="4.42578125" style="232" customWidth="1"/>
    <col min="2" max="2" width="11.5703125" style="232" customWidth="1"/>
    <col min="3" max="3" width="40.42578125" style="232" customWidth="1"/>
    <col min="4" max="4" width="5.5703125" style="232" customWidth="1"/>
    <col min="5" max="5" width="8.5703125" style="242" customWidth="1"/>
    <col min="6" max="6" width="9.85546875" style="232" customWidth="1"/>
    <col min="7" max="7" width="13.85546875" style="232" customWidth="1"/>
    <col min="8" max="8" width="11.7109375" style="232" hidden="1" customWidth="1"/>
    <col min="9" max="9" width="11.5703125" style="232" hidden="1" customWidth="1"/>
    <col min="10" max="10" width="11" style="232" hidden="1" customWidth="1"/>
    <col min="11" max="11" width="10.42578125" style="232" hidden="1" customWidth="1"/>
    <col min="12" max="12" width="75.42578125" style="232" customWidth="1"/>
    <col min="13" max="13" width="45.28515625" style="232" customWidth="1"/>
    <col min="14" max="256" width="9.140625" style="232"/>
    <col min="257" max="257" width="4.42578125" style="232" customWidth="1"/>
    <col min="258" max="258" width="11.5703125" style="232" customWidth="1"/>
    <col min="259" max="259" width="40.42578125" style="232" customWidth="1"/>
    <col min="260" max="260" width="5.5703125" style="232" customWidth="1"/>
    <col min="261" max="261" width="8.5703125" style="232" customWidth="1"/>
    <col min="262" max="262" width="9.85546875" style="232" customWidth="1"/>
    <col min="263" max="263" width="13.85546875" style="232" customWidth="1"/>
    <col min="264" max="264" width="11.7109375" style="232" customWidth="1"/>
    <col min="265" max="265" width="11.5703125" style="232" customWidth="1"/>
    <col min="266" max="266" width="11" style="232" customWidth="1"/>
    <col min="267" max="267" width="10.42578125" style="232" customWidth="1"/>
    <col min="268" max="268" width="75.42578125" style="232" customWidth="1"/>
    <col min="269" max="269" width="45.28515625" style="232" customWidth="1"/>
    <col min="270" max="512" width="9.140625" style="232"/>
    <col min="513" max="513" width="4.42578125" style="232" customWidth="1"/>
    <col min="514" max="514" width="11.5703125" style="232" customWidth="1"/>
    <col min="515" max="515" width="40.42578125" style="232" customWidth="1"/>
    <col min="516" max="516" width="5.5703125" style="232" customWidth="1"/>
    <col min="517" max="517" width="8.5703125" style="232" customWidth="1"/>
    <col min="518" max="518" width="9.85546875" style="232" customWidth="1"/>
    <col min="519" max="519" width="13.85546875" style="232" customWidth="1"/>
    <col min="520" max="520" width="11.7109375" style="232" customWidth="1"/>
    <col min="521" max="521" width="11.5703125" style="232" customWidth="1"/>
    <col min="522" max="522" width="11" style="232" customWidth="1"/>
    <col min="523" max="523" width="10.42578125" style="232" customWidth="1"/>
    <col min="524" max="524" width="75.42578125" style="232" customWidth="1"/>
    <col min="525" max="525" width="45.28515625" style="232" customWidth="1"/>
    <col min="526" max="768" width="9.140625" style="232"/>
    <col min="769" max="769" width="4.42578125" style="232" customWidth="1"/>
    <col min="770" max="770" width="11.5703125" style="232" customWidth="1"/>
    <col min="771" max="771" width="40.42578125" style="232" customWidth="1"/>
    <col min="772" max="772" width="5.5703125" style="232" customWidth="1"/>
    <col min="773" max="773" width="8.5703125" style="232" customWidth="1"/>
    <col min="774" max="774" width="9.85546875" style="232" customWidth="1"/>
    <col min="775" max="775" width="13.85546875" style="232" customWidth="1"/>
    <col min="776" max="776" width="11.7109375" style="232" customWidth="1"/>
    <col min="777" max="777" width="11.5703125" style="232" customWidth="1"/>
    <col min="778" max="778" width="11" style="232" customWidth="1"/>
    <col min="779" max="779" width="10.42578125" style="232" customWidth="1"/>
    <col min="780" max="780" width="75.42578125" style="232" customWidth="1"/>
    <col min="781" max="781" width="45.28515625" style="232" customWidth="1"/>
    <col min="782" max="1024" width="9.140625" style="232"/>
    <col min="1025" max="1025" width="4.42578125" style="232" customWidth="1"/>
    <col min="1026" max="1026" width="11.5703125" style="232" customWidth="1"/>
    <col min="1027" max="1027" width="40.42578125" style="232" customWidth="1"/>
    <col min="1028" max="1028" width="5.5703125" style="232" customWidth="1"/>
    <col min="1029" max="1029" width="8.5703125" style="232" customWidth="1"/>
    <col min="1030" max="1030" width="9.85546875" style="232" customWidth="1"/>
    <col min="1031" max="1031" width="13.85546875" style="232" customWidth="1"/>
    <col min="1032" max="1032" width="11.7109375" style="232" customWidth="1"/>
    <col min="1033" max="1033" width="11.5703125" style="232" customWidth="1"/>
    <col min="1034" max="1034" width="11" style="232" customWidth="1"/>
    <col min="1035" max="1035" width="10.42578125" style="232" customWidth="1"/>
    <col min="1036" max="1036" width="75.42578125" style="232" customWidth="1"/>
    <col min="1037" max="1037" width="45.28515625" style="232" customWidth="1"/>
    <col min="1038" max="1280" width="9.140625" style="232"/>
    <col min="1281" max="1281" width="4.42578125" style="232" customWidth="1"/>
    <col min="1282" max="1282" width="11.5703125" style="232" customWidth="1"/>
    <col min="1283" max="1283" width="40.42578125" style="232" customWidth="1"/>
    <col min="1284" max="1284" width="5.5703125" style="232" customWidth="1"/>
    <col min="1285" max="1285" width="8.5703125" style="232" customWidth="1"/>
    <col min="1286" max="1286" width="9.85546875" style="232" customWidth="1"/>
    <col min="1287" max="1287" width="13.85546875" style="232" customWidth="1"/>
    <col min="1288" max="1288" width="11.7109375" style="232" customWidth="1"/>
    <col min="1289" max="1289" width="11.5703125" style="232" customWidth="1"/>
    <col min="1290" max="1290" width="11" style="232" customWidth="1"/>
    <col min="1291" max="1291" width="10.42578125" style="232" customWidth="1"/>
    <col min="1292" max="1292" width="75.42578125" style="232" customWidth="1"/>
    <col min="1293" max="1293" width="45.28515625" style="232" customWidth="1"/>
    <col min="1294" max="1536" width="9.140625" style="232"/>
    <col min="1537" max="1537" width="4.42578125" style="232" customWidth="1"/>
    <col min="1538" max="1538" width="11.5703125" style="232" customWidth="1"/>
    <col min="1539" max="1539" width="40.42578125" style="232" customWidth="1"/>
    <col min="1540" max="1540" width="5.5703125" style="232" customWidth="1"/>
    <col min="1541" max="1541" width="8.5703125" style="232" customWidth="1"/>
    <col min="1542" max="1542" width="9.85546875" style="232" customWidth="1"/>
    <col min="1543" max="1543" width="13.85546875" style="232" customWidth="1"/>
    <col min="1544" max="1544" width="11.7109375" style="232" customWidth="1"/>
    <col min="1545" max="1545" width="11.5703125" style="232" customWidth="1"/>
    <col min="1546" max="1546" width="11" style="232" customWidth="1"/>
    <col min="1547" max="1547" width="10.42578125" style="232" customWidth="1"/>
    <col min="1548" max="1548" width="75.42578125" style="232" customWidth="1"/>
    <col min="1549" max="1549" width="45.28515625" style="232" customWidth="1"/>
    <col min="1550" max="1792" width="9.140625" style="232"/>
    <col min="1793" max="1793" width="4.42578125" style="232" customWidth="1"/>
    <col min="1794" max="1794" width="11.5703125" style="232" customWidth="1"/>
    <col min="1795" max="1795" width="40.42578125" style="232" customWidth="1"/>
    <col min="1796" max="1796" width="5.5703125" style="232" customWidth="1"/>
    <col min="1797" max="1797" width="8.5703125" style="232" customWidth="1"/>
    <col min="1798" max="1798" width="9.85546875" style="232" customWidth="1"/>
    <col min="1799" max="1799" width="13.85546875" style="232" customWidth="1"/>
    <col min="1800" max="1800" width="11.7109375" style="232" customWidth="1"/>
    <col min="1801" max="1801" width="11.5703125" style="232" customWidth="1"/>
    <col min="1802" max="1802" width="11" style="232" customWidth="1"/>
    <col min="1803" max="1803" width="10.42578125" style="232" customWidth="1"/>
    <col min="1804" max="1804" width="75.42578125" style="232" customWidth="1"/>
    <col min="1805" max="1805" width="45.28515625" style="232" customWidth="1"/>
    <col min="1806" max="2048" width="9.140625" style="232"/>
    <col min="2049" max="2049" width="4.42578125" style="232" customWidth="1"/>
    <col min="2050" max="2050" width="11.5703125" style="232" customWidth="1"/>
    <col min="2051" max="2051" width="40.42578125" style="232" customWidth="1"/>
    <col min="2052" max="2052" width="5.5703125" style="232" customWidth="1"/>
    <col min="2053" max="2053" width="8.5703125" style="232" customWidth="1"/>
    <col min="2054" max="2054" width="9.85546875" style="232" customWidth="1"/>
    <col min="2055" max="2055" width="13.85546875" style="232" customWidth="1"/>
    <col min="2056" max="2056" width="11.7109375" style="232" customWidth="1"/>
    <col min="2057" max="2057" width="11.5703125" style="232" customWidth="1"/>
    <col min="2058" max="2058" width="11" style="232" customWidth="1"/>
    <col min="2059" max="2059" width="10.42578125" style="232" customWidth="1"/>
    <col min="2060" max="2060" width="75.42578125" style="232" customWidth="1"/>
    <col min="2061" max="2061" width="45.28515625" style="232" customWidth="1"/>
    <col min="2062" max="2304" width="9.140625" style="232"/>
    <col min="2305" max="2305" width="4.42578125" style="232" customWidth="1"/>
    <col min="2306" max="2306" width="11.5703125" style="232" customWidth="1"/>
    <col min="2307" max="2307" width="40.42578125" style="232" customWidth="1"/>
    <col min="2308" max="2308" width="5.5703125" style="232" customWidth="1"/>
    <col min="2309" max="2309" width="8.5703125" style="232" customWidth="1"/>
    <col min="2310" max="2310" width="9.85546875" style="232" customWidth="1"/>
    <col min="2311" max="2311" width="13.85546875" style="232" customWidth="1"/>
    <col min="2312" max="2312" width="11.7109375" style="232" customWidth="1"/>
    <col min="2313" max="2313" width="11.5703125" style="232" customWidth="1"/>
    <col min="2314" max="2314" width="11" style="232" customWidth="1"/>
    <col min="2315" max="2315" width="10.42578125" style="232" customWidth="1"/>
    <col min="2316" max="2316" width="75.42578125" style="232" customWidth="1"/>
    <col min="2317" max="2317" width="45.28515625" style="232" customWidth="1"/>
    <col min="2318" max="2560" width="9.140625" style="232"/>
    <col min="2561" max="2561" width="4.42578125" style="232" customWidth="1"/>
    <col min="2562" max="2562" width="11.5703125" style="232" customWidth="1"/>
    <col min="2563" max="2563" width="40.42578125" style="232" customWidth="1"/>
    <col min="2564" max="2564" width="5.5703125" style="232" customWidth="1"/>
    <col min="2565" max="2565" width="8.5703125" style="232" customWidth="1"/>
    <col min="2566" max="2566" width="9.85546875" style="232" customWidth="1"/>
    <col min="2567" max="2567" width="13.85546875" style="232" customWidth="1"/>
    <col min="2568" max="2568" width="11.7109375" style="232" customWidth="1"/>
    <col min="2569" max="2569" width="11.5703125" style="232" customWidth="1"/>
    <col min="2570" max="2570" width="11" style="232" customWidth="1"/>
    <col min="2571" max="2571" width="10.42578125" style="232" customWidth="1"/>
    <col min="2572" max="2572" width="75.42578125" style="232" customWidth="1"/>
    <col min="2573" max="2573" width="45.28515625" style="232" customWidth="1"/>
    <col min="2574" max="2816" width="9.140625" style="232"/>
    <col min="2817" max="2817" width="4.42578125" style="232" customWidth="1"/>
    <col min="2818" max="2818" width="11.5703125" style="232" customWidth="1"/>
    <col min="2819" max="2819" width="40.42578125" style="232" customWidth="1"/>
    <col min="2820" max="2820" width="5.5703125" style="232" customWidth="1"/>
    <col min="2821" max="2821" width="8.5703125" style="232" customWidth="1"/>
    <col min="2822" max="2822" width="9.85546875" style="232" customWidth="1"/>
    <col min="2823" max="2823" width="13.85546875" style="232" customWidth="1"/>
    <col min="2824" max="2824" width="11.7109375" style="232" customWidth="1"/>
    <col min="2825" max="2825" width="11.5703125" style="232" customWidth="1"/>
    <col min="2826" max="2826" width="11" style="232" customWidth="1"/>
    <col min="2827" max="2827" width="10.42578125" style="232" customWidth="1"/>
    <col min="2828" max="2828" width="75.42578125" style="232" customWidth="1"/>
    <col min="2829" max="2829" width="45.28515625" style="232" customWidth="1"/>
    <col min="2830" max="3072" width="9.140625" style="232"/>
    <col min="3073" max="3073" width="4.42578125" style="232" customWidth="1"/>
    <col min="3074" max="3074" width="11.5703125" style="232" customWidth="1"/>
    <col min="3075" max="3075" width="40.42578125" style="232" customWidth="1"/>
    <col min="3076" max="3076" width="5.5703125" style="232" customWidth="1"/>
    <col min="3077" max="3077" width="8.5703125" style="232" customWidth="1"/>
    <col min="3078" max="3078" width="9.85546875" style="232" customWidth="1"/>
    <col min="3079" max="3079" width="13.85546875" style="232" customWidth="1"/>
    <col min="3080" max="3080" width="11.7109375" style="232" customWidth="1"/>
    <col min="3081" max="3081" width="11.5703125" style="232" customWidth="1"/>
    <col min="3082" max="3082" width="11" style="232" customWidth="1"/>
    <col min="3083" max="3083" width="10.42578125" style="232" customWidth="1"/>
    <col min="3084" max="3084" width="75.42578125" style="232" customWidth="1"/>
    <col min="3085" max="3085" width="45.28515625" style="232" customWidth="1"/>
    <col min="3086" max="3328" width="9.140625" style="232"/>
    <col min="3329" max="3329" width="4.42578125" style="232" customWidth="1"/>
    <col min="3330" max="3330" width="11.5703125" style="232" customWidth="1"/>
    <col min="3331" max="3331" width="40.42578125" style="232" customWidth="1"/>
    <col min="3332" max="3332" width="5.5703125" style="232" customWidth="1"/>
    <col min="3333" max="3333" width="8.5703125" style="232" customWidth="1"/>
    <col min="3334" max="3334" width="9.85546875" style="232" customWidth="1"/>
    <col min="3335" max="3335" width="13.85546875" style="232" customWidth="1"/>
    <col min="3336" max="3336" width="11.7109375" style="232" customWidth="1"/>
    <col min="3337" max="3337" width="11.5703125" style="232" customWidth="1"/>
    <col min="3338" max="3338" width="11" style="232" customWidth="1"/>
    <col min="3339" max="3339" width="10.42578125" style="232" customWidth="1"/>
    <col min="3340" max="3340" width="75.42578125" style="232" customWidth="1"/>
    <col min="3341" max="3341" width="45.28515625" style="232" customWidth="1"/>
    <col min="3342" max="3584" width="9.140625" style="232"/>
    <col min="3585" max="3585" width="4.42578125" style="232" customWidth="1"/>
    <col min="3586" max="3586" width="11.5703125" style="232" customWidth="1"/>
    <col min="3587" max="3587" width="40.42578125" style="232" customWidth="1"/>
    <col min="3588" max="3588" width="5.5703125" style="232" customWidth="1"/>
    <col min="3589" max="3589" width="8.5703125" style="232" customWidth="1"/>
    <col min="3590" max="3590" width="9.85546875" style="232" customWidth="1"/>
    <col min="3591" max="3591" width="13.85546875" style="232" customWidth="1"/>
    <col min="3592" max="3592" width="11.7109375" style="232" customWidth="1"/>
    <col min="3593" max="3593" width="11.5703125" style="232" customWidth="1"/>
    <col min="3594" max="3594" width="11" style="232" customWidth="1"/>
    <col min="3595" max="3595" width="10.42578125" style="232" customWidth="1"/>
    <col min="3596" max="3596" width="75.42578125" style="232" customWidth="1"/>
    <col min="3597" max="3597" width="45.28515625" style="232" customWidth="1"/>
    <col min="3598" max="3840" width="9.140625" style="232"/>
    <col min="3841" max="3841" width="4.42578125" style="232" customWidth="1"/>
    <col min="3842" max="3842" width="11.5703125" style="232" customWidth="1"/>
    <col min="3843" max="3843" width="40.42578125" style="232" customWidth="1"/>
    <col min="3844" max="3844" width="5.5703125" style="232" customWidth="1"/>
    <col min="3845" max="3845" width="8.5703125" style="232" customWidth="1"/>
    <col min="3846" max="3846" width="9.85546875" style="232" customWidth="1"/>
    <col min="3847" max="3847" width="13.85546875" style="232" customWidth="1"/>
    <col min="3848" max="3848" width="11.7109375" style="232" customWidth="1"/>
    <col min="3849" max="3849" width="11.5703125" style="232" customWidth="1"/>
    <col min="3850" max="3850" width="11" style="232" customWidth="1"/>
    <col min="3851" max="3851" width="10.42578125" style="232" customWidth="1"/>
    <col min="3852" max="3852" width="75.42578125" style="232" customWidth="1"/>
    <col min="3853" max="3853" width="45.28515625" style="232" customWidth="1"/>
    <col min="3854" max="4096" width="9.140625" style="232"/>
    <col min="4097" max="4097" width="4.42578125" style="232" customWidth="1"/>
    <col min="4098" max="4098" width="11.5703125" style="232" customWidth="1"/>
    <col min="4099" max="4099" width="40.42578125" style="232" customWidth="1"/>
    <col min="4100" max="4100" width="5.5703125" style="232" customWidth="1"/>
    <col min="4101" max="4101" width="8.5703125" style="232" customWidth="1"/>
    <col min="4102" max="4102" width="9.85546875" style="232" customWidth="1"/>
    <col min="4103" max="4103" width="13.85546875" style="232" customWidth="1"/>
    <col min="4104" max="4104" width="11.7109375" style="232" customWidth="1"/>
    <col min="4105" max="4105" width="11.5703125" style="232" customWidth="1"/>
    <col min="4106" max="4106" width="11" style="232" customWidth="1"/>
    <col min="4107" max="4107" width="10.42578125" style="232" customWidth="1"/>
    <col min="4108" max="4108" width="75.42578125" style="232" customWidth="1"/>
    <col min="4109" max="4109" width="45.28515625" style="232" customWidth="1"/>
    <col min="4110" max="4352" width="9.140625" style="232"/>
    <col min="4353" max="4353" width="4.42578125" style="232" customWidth="1"/>
    <col min="4354" max="4354" width="11.5703125" style="232" customWidth="1"/>
    <col min="4355" max="4355" width="40.42578125" style="232" customWidth="1"/>
    <col min="4356" max="4356" width="5.5703125" style="232" customWidth="1"/>
    <col min="4357" max="4357" width="8.5703125" style="232" customWidth="1"/>
    <col min="4358" max="4358" width="9.85546875" style="232" customWidth="1"/>
    <col min="4359" max="4359" width="13.85546875" style="232" customWidth="1"/>
    <col min="4360" max="4360" width="11.7109375" style="232" customWidth="1"/>
    <col min="4361" max="4361" width="11.5703125" style="232" customWidth="1"/>
    <col min="4362" max="4362" width="11" style="232" customWidth="1"/>
    <col min="4363" max="4363" width="10.42578125" style="232" customWidth="1"/>
    <col min="4364" max="4364" width="75.42578125" style="232" customWidth="1"/>
    <col min="4365" max="4365" width="45.28515625" style="232" customWidth="1"/>
    <col min="4366" max="4608" width="9.140625" style="232"/>
    <col min="4609" max="4609" width="4.42578125" style="232" customWidth="1"/>
    <col min="4610" max="4610" width="11.5703125" style="232" customWidth="1"/>
    <col min="4611" max="4611" width="40.42578125" style="232" customWidth="1"/>
    <col min="4612" max="4612" width="5.5703125" style="232" customWidth="1"/>
    <col min="4613" max="4613" width="8.5703125" style="232" customWidth="1"/>
    <col min="4614" max="4614" width="9.85546875" style="232" customWidth="1"/>
    <col min="4615" max="4615" width="13.85546875" style="232" customWidth="1"/>
    <col min="4616" max="4616" width="11.7109375" style="232" customWidth="1"/>
    <col min="4617" max="4617" width="11.5703125" style="232" customWidth="1"/>
    <col min="4618" max="4618" width="11" style="232" customWidth="1"/>
    <col min="4619" max="4619" width="10.42578125" style="232" customWidth="1"/>
    <col min="4620" max="4620" width="75.42578125" style="232" customWidth="1"/>
    <col min="4621" max="4621" width="45.28515625" style="232" customWidth="1"/>
    <col min="4622" max="4864" width="9.140625" style="232"/>
    <col min="4865" max="4865" width="4.42578125" style="232" customWidth="1"/>
    <col min="4866" max="4866" width="11.5703125" style="232" customWidth="1"/>
    <col min="4867" max="4867" width="40.42578125" style="232" customWidth="1"/>
    <col min="4868" max="4868" width="5.5703125" style="232" customWidth="1"/>
    <col min="4869" max="4869" width="8.5703125" style="232" customWidth="1"/>
    <col min="4870" max="4870" width="9.85546875" style="232" customWidth="1"/>
    <col min="4871" max="4871" width="13.85546875" style="232" customWidth="1"/>
    <col min="4872" max="4872" width="11.7109375" style="232" customWidth="1"/>
    <col min="4873" max="4873" width="11.5703125" style="232" customWidth="1"/>
    <col min="4874" max="4874" width="11" style="232" customWidth="1"/>
    <col min="4875" max="4875" width="10.42578125" style="232" customWidth="1"/>
    <col min="4876" max="4876" width="75.42578125" style="232" customWidth="1"/>
    <col min="4877" max="4877" width="45.28515625" style="232" customWidth="1"/>
    <col min="4878" max="5120" width="9.140625" style="232"/>
    <col min="5121" max="5121" width="4.42578125" style="232" customWidth="1"/>
    <col min="5122" max="5122" width="11.5703125" style="232" customWidth="1"/>
    <col min="5123" max="5123" width="40.42578125" style="232" customWidth="1"/>
    <col min="5124" max="5124" width="5.5703125" style="232" customWidth="1"/>
    <col min="5125" max="5125" width="8.5703125" style="232" customWidth="1"/>
    <col min="5126" max="5126" width="9.85546875" style="232" customWidth="1"/>
    <col min="5127" max="5127" width="13.85546875" style="232" customWidth="1"/>
    <col min="5128" max="5128" width="11.7109375" style="232" customWidth="1"/>
    <col min="5129" max="5129" width="11.5703125" style="232" customWidth="1"/>
    <col min="5130" max="5130" width="11" style="232" customWidth="1"/>
    <col min="5131" max="5131" width="10.42578125" style="232" customWidth="1"/>
    <col min="5132" max="5132" width="75.42578125" style="232" customWidth="1"/>
    <col min="5133" max="5133" width="45.28515625" style="232" customWidth="1"/>
    <col min="5134" max="5376" width="9.140625" style="232"/>
    <col min="5377" max="5377" width="4.42578125" style="232" customWidth="1"/>
    <col min="5378" max="5378" width="11.5703125" style="232" customWidth="1"/>
    <col min="5379" max="5379" width="40.42578125" style="232" customWidth="1"/>
    <col min="5380" max="5380" width="5.5703125" style="232" customWidth="1"/>
    <col min="5381" max="5381" width="8.5703125" style="232" customWidth="1"/>
    <col min="5382" max="5382" width="9.85546875" style="232" customWidth="1"/>
    <col min="5383" max="5383" width="13.85546875" style="232" customWidth="1"/>
    <col min="5384" max="5384" width="11.7109375" style="232" customWidth="1"/>
    <col min="5385" max="5385" width="11.5703125" style="232" customWidth="1"/>
    <col min="5386" max="5386" width="11" style="232" customWidth="1"/>
    <col min="5387" max="5387" width="10.42578125" style="232" customWidth="1"/>
    <col min="5388" max="5388" width="75.42578125" style="232" customWidth="1"/>
    <col min="5389" max="5389" width="45.28515625" style="232" customWidth="1"/>
    <col min="5390" max="5632" width="9.140625" style="232"/>
    <col min="5633" max="5633" width="4.42578125" style="232" customWidth="1"/>
    <col min="5634" max="5634" width="11.5703125" style="232" customWidth="1"/>
    <col min="5635" max="5635" width="40.42578125" style="232" customWidth="1"/>
    <col min="5636" max="5636" width="5.5703125" style="232" customWidth="1"/>
    <col min="5637" max="5637" width="8.5703125" style="232" customWidth="1"/>
    <col min="5638" max="5638" width="9.85546875" style="232" customWidth="1"/>
    <col min="5639" max="5639" width="13.85546875" style="232" customWidth="1"/>
    <col min="5640" max="5640" width="11.7109375" style="232" customWidth="1"/>
    <col min="5641" max="5641" width="11.5703125" style="232" customWidth="1"/>
    <col min="5642" max="5642" width="11" style="232" customWidth="1"/>
    <col min="5643" max="5643" width="10.42578125" style="232" customWidth="1"/>
    <col min="5644" max="5644" width="75.42578125" style="232" customWidth="1"/>
    <col min="5645" max="5645" width="45.28515625" style="232" customWidth="1"/>
    <col min="5646" max="5888" width="9.140625" style="232"/>
    <col min="5889" max="5889" width="4.42578125" style="232" customWidth="1"/>
    <col min="5890" max="5890" width="11.5703125" style="232" customWidth="1"/>
    <col min="5891" max="5891" width="40.42578125" style="232" customWidth="1"/>
    <col min="5892" max="5892" width="5.5703125" style="232" customWidth="1"/>
    <col min="5893" max="5893" width="8.5703125" style="232" customWidth="1"/>
    <col min="5894" max="5894" width="9.85546875" style="232" customWidth="1"/>
    <col min="5895" max="5895" width="13.85546875" style="232" customWidth="1"/>
    <col min="5896" max="5896" width="11.7109375" style="232" customWidth="1"/>
    <col min="5897" max="5897" width="11.5703125" style="232" customWidth="1"/>
    <col min="5898" max="5898" width="11" style="232" customWidth="1"/>
    <col min="5899" max="5899" width="10.42578125" style="232" customWidth="1"/>
    <col min="5900" max="5900" width="75.42578125" style="232" customWidth="1"/>
    <col min="5901" max="5901" width="45.28515625" style="232" customWidth="1"/>
    <col min="5902" max="6144" width="9.140625" style="232"/>
    <col min="6145" max="6145" width="4.42578125" style="232" customWidth="1"/>
    <col min="6146" max="6146" width="11.5703125" style="232" customWidth="1"/>
    <col min="6147" max="6147" width="40.42578125" style="232" customWidth="1"/>
    <col min="6148" max="6148" width="5.5703125" style="232" customWidth="1"/>
    <col min="6149" max="6149" width="8.5703125" style="232" customWidth="1"/>
    <col min="6150" max="6150" width="9.85546875" style="232" customWidth="1"/>
    <col min="6151" max="6151" width="13.85546875" style="232" customWidth="1"/>
    <col min="6152" max="6152" width="11.7109375" style="232" customWidth="1"/>
    <col min="6153" max="6153" width="11.5703125" style="232" customWidth="1"/>
    <col min="6154" max="6154" width="11" style="232" customWidth="1"/>
    <col min="6155" max="6155" width="10.42578125" style="232" customWidth="1"/>
    <col min="6156" max="6156" width="75.42578125" style="232" customWidth="1"/>
    <col min="6157" max="6157" width="45.28515625" style="232" customWidth="1"/>
    <col min="6158" max="6400" width="9.140625" style="232"/>
    <col min="6401" max="6401" width="4.42578125" style="232" customWidth="1"/>
    <col min="6402" max="6402" width="11.5703125" style="232" customWidth="1"/>
    <col min="6403" max="6403" width="40.42578125" style="232" customWidth="1"/>
    <col min="6404" max="6404" width="5.5703125" style="232" customWidth="1"/>
    <col min="6405" max="6405" width="8.5703125" style="232" customWidth="1"/>
    <col min="6406" max="6406" width="9.85546875" style="232" customWidth="1"/>
    <col min="6407" max="6407" width="13.85546875" style="232" customWidth="1"/>
    <col min="6408" max="6408" width="11.7109375" style="232" customWidth="1"/>
    <col min="6409" max="6409" width="11.5703125" style="232" customWidth="1"/>
    <col min="6410" max="6410" width="11" style="232" customWidth="1"/>
    <col min="6411" max="6411" width="10.42578125" style="232" customWidth="1"/>
    <col min="6412" max="6412" width="75.42578125" style="232" customWidth="1"/>
    <col min="6413" max="6413" width="45.28515625" style="232" customWidth="1"/>
    <col min="6414" max="6656" width="9.140625" style="232"/>
    <col min="6657" max="6657" width="4.42578125" style="232" customWidth="1"/>
    <col min="6658" max="6658" width="11.5703125" style="232" customWidth="1"/>
    <col min="6659" max="6659" width="40.42578125" style="232" customWidth="1"/>
    <col min="6660" max="6660" width="5.5703125" style="232" customWidth="1"/>
    <col min="6661" max="6661" width="8.5703125" style="232" customWidth="1"/>
    <col min="6662" max="6662" width="9.85546875" style="232" customWidth="1"/>
    <col min="6663" max="6663" width="13.85546875" style="232" customWidth="1"/>
    <col min="6664" max="6664" width="11.7109375" style="232" customWidth="1"/>
    <col min="6665" max="6665" width="11.5703125" style="232" customWidth="1"/>
    <col min="6666" max="6666" width="11" style="232" customWidth="1"/>
    <col min="6667" max="6667" width="10.42578125" style="232" customWidth="1"/>
    <col min="6668" max="6668" width="75.42578125" style="232" customWidth="1"/>
    <col min="6669" max="6669" width="45.28515625" style="232" customWidth="1"/>
    <col min="6670" max="6912" width="9.140625" style="232"/>
    <col min="6913" max="6913" width="4.42578125" style="232" customWidth="1"/>
    <col min="6914" max="6914" width="11.5703125" style="232" customWidth="1"/>
    <col min="6915" max="6915" width="40.42578125" style="232" customWidth="1"/>
    <col min="6916" max="6916" width="5.5703125" style="232" customWidth="1"/>
    <col min="6917" max="6917" width="8.5703125" style="232" customWidth="1"/>
    <col min="6918" max="6918" width="9.85546875" style="232" customWidth="1"/>
    <col min="6919" max="6919" width="13.85546875" style="232" customWidth="1"/>
    <col min="6920" max="6920" width="11.7109375" style="232" customWidth="1"/>
    <col min="6921" max="6921" width="11.5703125" style="232" customWidth="1"/>
    <col min="6922" max="6922" width="11" style="232" customWidth="1"/>
    <col min="6923" max="6923" width="10.42578125" style="232" customWidth="1"/>
    <col min="6924" max="6924" width="75.42578125" style="232" customWidth="1"/>
    <col min="6925" max="6925" width="45.28515625" style="232" customWidth="1"/>
    <col min="6926" max="7168" width="9.140625" style="232"/>
    <col min="7169" max="7169" width="4.42578125" style="232" customWidth="1"/>
    <col min="7170" max="7170" width="11.5703125" style="232" customWidth="1"/>
    <col min="7171" max="7171" width="40.42578125" style="232" customWidth="1"/>
    <col min="7172" max="7172" width="5.5703125" style="232" customWidth="1"/>
    <col min="7173" max="7173" width="8.5703125" style="232" customWidth="1"/>
    <col min="7174" max="7174" width="9.85546875" style="232" customWidth="1"/>
    <col min="7175" max="7175" width="13.85546875" style="232" customWidth="1"/>
    <col min="7176" max="7176" width="11.7109375" style="232" customWidth="1"/>
    <col min="7177" max="7177" width="11.5703125" style="232" customWidth="1"/>
    <col min="7178" max="7178" width="11" style="232" customWidth="1"/>
    <col min="7179" max="7179" width="10.42578125" style="232" customWidth="1"/>
    <col min="7180" max="7180" width="75.42578125" style="232" customWidth="1"/>
    <col min="7181" max="7181" width="45.28515625" style="232" customWidth="1"/>
    <col min="7182" max="7424" width="9.140625" style="232"/>
    <col min="7425" max="7425" width="4.42578125" style="232" customWidth="1"/>
    <col min="7426" max="7426" width="11.5703125" style="232" customWidth="1"/>
    <col min="7427" max="7427" width="40.42578125" style="232" customWidth="1"/>
    <col min="7428" max="7428" width="5.5703125" style="232" customWidth="1"/>
    <col min="7429" max="7429" width="8.5703125" style="232" customWidth="1"/>
    <col min="7430" max="7430" width="9.85546875" style="232" customWidth="1"/>
    <col min="7431" max="7431" width="13.85546875" style="232" customWidth="1"/>
    <col min="7432" max="7432" width="11.7109375" style="232" customWidth="1"/>
    <col min="7433" max="7433" width="11.5703125" style="232" customWidth="1"/>
    <col min="7434" max="7434" width="11" style="232" customWidth="1"/>
    <col min="7435" max="7435" width="10.42578125" style="232" customWidth="1"/>
    <col min="7436" max="7436" width="75.42578125" style="232" customWidth="1"/>
    <col min="7437" max="7437" width="45.28515625" style="232" customWidth="1"/>
    <col min="7438" max="7680" width="9.140625" style="232"/>
    <col min="7681" max="7681" width="4.42578125" style="232" customWidth="1"/>
    <col min="7682" max="7682" width="11.5703125" style="232" customWidth="1"/>
    <col min="7683" max="7683" width="40.42578125" style="232" customWidth="1"/>
    <col min="7684" max="7684" width="5.5703125" style="232" customWidth="1"/>
    <col min="7685" max="7685" width="8.5703125" style="232" customWidth="1"/>
    <col min="7686" max="7686" width="9.85546875" style="232" customWidth="1"/>
    <col min="7687" max="7687" width="13.85546875" style="232" customWidth="1"/>
    <col min="7688" max="7688" width="11.7109375" style="232" customWidth="1"/>
    <col min="7689" max="7689" width="11.5703125" style="232" customWidth="1"/>
    <col min="7690" max="7690" width="11" style="232" customWidth="1"/>
    <col min="7691" max="7691" width="10.42578125" style="232" customWidth="1"/>
    <col min="7692" max="7692" width="75.42578125" style="232" customWidth="1"/>
    <col min="7693" max="7693" width="45.28515625" style="232" customWidth="1"/>
    <col min="7694" max="7936" width="9.140625" style="232"/>
    <col min="7937" max="7937" width="4.42578125" style="232" customWidth="1"/>
    <col min="7938" max="7938" width="11.5703125" style="232" customWidth="1"/>
    <col min="7939" max="7939" width="40.42578125" style="232" customWidth="1"/>
    <col min="7940" max="7940" width="5.5703125" style="232" customWidth="1"/>
    <col min="7941" max="7941" width="8.5703125" style="232" customWidth="1"/>
    <col min="7942" max="7942" width="9.85546875" style="232" customWidth="1"/>
    <col min="7943" max="7943" width="13.85546875" style="232" customWidth="1"/>
    <col min="7944" max="7944" width="11.7109375" style="232" customWidth="1"/>
    <col min="7945" max="7945" width="11.5703125" style="232" customWidth="1"/>
    <col min="7946" max="7946" width="11" style="232" customWidth="1"/>
    <col min="7947" max="7947" width="10.42578125" style="232" customWidth="1"/>
    <col min="7948" max="7948" width="75.42578125" style="232" customWidth="1"/>
    <col min="7949" max="7949" width="45.28515625" style="232" customWidth="1"/>
    <col min="7950" max="8192" width="9.140625" style="232"/>
    <col min="8193" max="8193" width="4.42578125" style="232" customWidth="1"/>
    <col min="8194" max="8194" width="11.5703125" style="232" customWidth="1"/>
    <col min="8195" max="8195" width="40.42578125" style="232" customWidth="1"/>
    <col min="8196" max="8196" width="5.5703125" style="232" customWidth="1"/>
    <col min="8197" max="8197" width="8.5703125" style="232" customWidth="1"/>
    <col min="8198" max="8198" width="9.85546875" style="232" customWidth="1"/>
    <col min="8199" max="8199" width="13.85546875" style="232" customWidth="1"/>
    <col min="8200" max="8200" width="11.7109375" style="232" customWidth="1"/>
    <col min="8201" max="8201" width="11.5703125" style="232" customWidth="1"/>
    <col min="8202" max="8202" width="11" style="232" customWidth="1"/>
    <col min="8203" max="8203" width="10.42578125" style="232" customWidth="1"/>
    <col min="8204" max="8204" width="75.42578125" style="232" customWidth="1"/>
    <col min="8205" max="8205" width="45.28515625" style="232" customWidth="1"/>
    <col min="8206" max="8448" width="9.140625" style="232"/>
    <col min="8449" max="8449" width="4.42578125" style="232" customWidth="1"/>
    <col min="8450" max="8450" width="11.5703125" style="232" customWidth="1"/>
    <col min="8451" max="8451" width="40.42578125" style="232" customWidth="1"/>
    <col min="8452" max="8452" width="5.5703125" style="232" customWidth="1"/>
    <col min="8453" max="8453" width="8.5703125" style="232" customWidth="1"/>
    <col min="8454" max="8454" width="9.85546875" style="232" customWidth="1"/>
    <col min="8455" max="8455" width="13.85546875" style="232" customWidth="1"/>
    <col min="8456" max="8456" width="11.7109375" style="232" customWidth="1"/>
    <col min="8457" max="8457" width="11.5703125" style="232" customWidth="1"/>
    <col min="8458" max="8458" width="11" style="232" customWidth="1"/>
    <col min="8459" max="8459" width="10.42578125" style="232" customWidth="1"/>
    <col min="8460" max="8460" width="75.42578125" style="232" customWidth="1"/>
    <col min="8461" max="8461" width="45.28515625" style="232" customWidth="1"/>
    <col min="8462" max="8704" width="9.140625" style="232"/>
    <col min="8705" max="8705" width="4.42578125" style="232" customWidth="1"/>
    <col min="8706" max="8706" width="11.5703125" style="232" customWidth="1"/>
    <col min="8707" max="8707" width="40.42578125" style="232" customWidth="1"/>
    <col min="8708" max="8708" width="5.5703125" style="232" customWidth="1"/>
    <col min="8709" max="8709" width="8.5703125" style="232" customWidth="1"/>
    <col min="8710" max="8710" width="9.85546875" style="232" customWidth="1"/>
    <col min="8711" max="8711" width="13.85546875" style="232" customWidth="1"/>
    <col min="8712" max="8712" width="11.7109375" style="232" customWidth="1"/>
    <col min="8713" max="8713" width="11.5703125" style="232" customWidth="1"/>
    <col min="8714" max="8714" width="11" style="232" customWidth="1"/>
    <col min="8715" max="8715" width="10.42578125" style="232" customWidth="1"/>
    <col min="8716" max="8716" width="75.42578125" style="232" customWidth="1"/>
    <col min="8717" max="8717" width="45.28515625" style="232" customWidth="1"/>
    <col min="8718" max="8960" width="9.140625" style="232"/>
    <col min="8961" max="8961" width="4.42578125" style="232" customWidth="1"/>
    <col min="8962" max="8962" width="11.5703125" style="232" customWidth="1"/>
    <col min="8963" max="8963" width="40.42578125" style="232" customWidth="1"/>
    <col min="8964" max="8964" width="5.5703125" style="232" customWidth="1"/>
    <col min="8965" max="8965" width="8.5703125" style="232" customWidth="1"/>
    <col min="8966" max="8966" width="9.85546875" style="232" customWidth="1"/>
    <col min="8967" max="8967" width="13.85546875" style="232" customWidth="1"/>
    <col min="8968" max="8968" width="11.7109375" style="232" customWidth="1"/>
    <col min="8969" max="8969" width="11.5703125" style="232" customWidth="1"/>
    <col min="8970" max="8970" width="11" style="232" customWidth="1"/>
    <col min="8971" max="8971" width="10.42578125" style="232" customWidth="1"/>
    <col min="8972" max="8972" width="75.42578125" style="232" customWidth="1"/>
    <col min="8973" max="8973" width="45.28515625" style="232" customWidth="1"/>
    <col min="8974" max="9216" width="9.140625" style="232"/>
    <col min="9217" max="9217" width="4.42578125" style="232" customWidth="1"/>
    <col min="9218" max="9218" width="11.5703125" style="232" customWidth="1"/>
    <col min="9219" max="9219" width="40.42578125" style="232" customWidth="1"/>
    <col min="9220" max="9220" width="5.5703125" style="232" customWidth="1"/>
    <col min="9221" max="9221" width="8.5703125" style="232" customWidth="1"/>
    <col min="9222" max="9222" width="9.85546875" style="232" customWidth="1"/>
    <col min="9223" max="9223" width="13.85546875" style="232" customWidth="1"/>
    <col min="9224" max="9224" width="11.7109375" style="232" customWidth="1"/>
    <col min="9225" max="9225" width="11.5703125" style="232" customWidth="1"/>
    <col min="9226" max="9226" width="11" style="232" customWidth="1"/>
    <col min="9227" max="9227" width="10.42578125" style="232" customWidth="1"/>
    <col min="9228" max="9228" width="75.42578125" style="232" customWidth="1"/>
    <col min="9229" max="9229" width="45.28515625" style="232" customWidth="1"/>
    <col min="9230" max="9472" width="9.140625" style="232"/>
    <col min="9473" max="9473" width="4.42578125" style="232" customWidth="1"/>
    <col min="9474" max="9474" width="11.5703125" style="232" customWidth="1"/>
    <col min="9475" max="9475" width="40.42578125" style="232" customWidth="1"/>
    <col min="9476" max="9476" width="5.5703125" style="232" customWidth="1"/>
    <col min="9477" max="9477" width="8.5703125" style="232" customWidth="1"/>
    <col min="9478" max="9478" width="9.85546875" style="232" customWidth="1"/>
    <col min="9479" max="9479" width="13.85546875" style="232" customWidth="1"/>
    <col min="9480" max="9480" width="11.7109375" style="232" customWidth="1"/>
    <col min="9481" max="9481" width="11.5703125" style="232" customWidth="1"/>
    <col min="9482" max="9482" width="11" style="232" customWidth="1"/>
    <col min="9483" max="9483" width="10.42578125" style="232" customWidth="1"/>
    <col min="9484" max="9484" width="75.42578125" style="232" customWidth="1"/>
    <col min="9485" max="9485" width="45.28515625" style="232" customWidth="1"/>
    <col min="9486" max="9728" width="9.140625" style="232"/>
    <col min="9729" max="9729" width="4.42578125" style="232" customWidth="1"/>
    <col min="9730" max="9730" width="11.5703125" style="232" customWidth="1"/>
    <col min="9731" max="9731" width="40.42578125" style="232" customWidth="1"/>
    <col min="9732" max="9732" width="5.5703125" style="232" customWidth="1"/>
    <col min="9733" max="9733" width="8.5703125" style="232" customWidth="1"/>
    <col min="9734" max="9734" width="9.85546875" style="232" customWidth="1"/>
    <col min="9735" max="9735" width="13.85546875" style="232" customWidth="1"/>
    <col min="9736" max="9736" width="11.7109375" style="232" customWidth="1"/>
    <col min="9737" max="9737" width="11.5703125" style="232" customWidth="1"/>
    <col min="9738" max="9738" width="11" style="232" customWidth="1"/>
    <col min="9739" max="9739" width="10.42578125" style="232" customWidth="1"/>
    <col min="9740" max="9740" width="75.42578125" style="232" customWidth="1"/>
    <col min="9741" max="9741" width="45.28515625" style="232" customWidth="1"/>
    <col min="9742" max="9984" width="9.140625" style="232"/>
    <col min="9985" max="9985" width="4.42578125" style="232" customWidth="1"/>
    <col min="9986" max="9986" width="11.5703125" style="232" customWidth="1"/>
    <col min="9987" max="9987" width="40.42578125" style="232" customWidth="1"/>
    <col min="9988" max="9988" width="5.5703125" style="232" customWidth="1"/>
    <col min="9989" max="9989" width="8.5703125" style="232" customWidth="1"/>
    <col min="9990" max="9990" width="9.85546875" style="232" customWidth="1"/>
    <col min="9991" max="9991" width="13.85546875" style="232" customWidth="1"/>
    <col min="9992" max="9992" width="11.7109375" style="232" customWidth="1"/>
    <col min="9993" max="9993" width="11.5703125" style="232" customWidth="1"/>
    <col min="9994" max="9994" width="11" style="232" customWidth="1"/>
    <col min="9995" max="9995" width="10.42578125" style="232" customWidth="1"/>
    <col min="9996" max="9996" width="75.42578125" style="232" customWidth="1"/>
    <col min="9997" max="9997" width="45.28515625" style="232" customWidth="1"/>
    <col min="9998" max="10240" width="9.140625" style="232"/>
    <col min="10241" max="10241" width="4.42578125" style="232" customWidth="1"/>
    <col min="10242" max="10242" width="11.5703125" style="232" customWidth="1"/>
    <col min="10243" max="10243" width="40.42578125" style="232" customWidth="1"/>
    <col min="10244" max="10244" width="5.5703125" style="232" customWidth="1"/>
    <col min="10245" max="10245" width="8.5703125" style="232" customWidth="1"/>
    <col min="10246" max="10246" width="9.85546875" style="232" customWidth="1"/>
    <col min="10247" max="10247" width="13.85546875" style="232" customWidth="1"/>
    <col min="10248" max="10248" width="11.7109375" style="232" customWidth="1"/>
    <col min="10249" max="10249" width="11.5703125" style="232" customWidth="1"/>
    <col min="10250" max="10250" width="11" style="232" customWidth="1"/>
    <col min="10251" max="10251" width="10.42578125" style="232" customWidth="1"/>
    <col min="10252" max="10252" width="75.42578125" style="232" customWidth="1"/>
    <col min="10253" max="10253" width="45.28515625" style="232" customWidth="1"/>
    <col min="10254" max="10496" width="9.140625" style="232"/>
    <col min="10497" max="10497" width="4.42578125" style="232" customWidth="1"/>
    <col min="10498" max="10498" width="11.5703125" style="232" customWidth="1"/>
    <col min="10499" max="10499" width="40.42578125" style="232" customWidth="1"/>
    <col min="10500" max="10500" width="5.5703125" style="232" customWidth="1"/>
    <col min="10501" max="10501" width="8.5703125" style="232" customWidth="1"/>
    <col min="10502" max="10502" width="9.85546875" style="232" customWidth="1"/>
    <col min="10503" max="10503" width="13.85546875" style="232" customWidth="1"/>
    <col min="10504" max="10504" width="11.7109375" style="232" customWidth="1"/>
    <col min="10505" max="10505" width="11.5703125" style="232" customWidth="1"/>
    <col min="10506" max="10506" width="11" style="232" customWidth="1"/>
    <col min="10507" max="10507" width="10.42578125" style="232" customWidth="1"/>
    <col min="10508" max="10508" width="75.42578125" style="232" customWidth="1"/>
    <col min="10509" max="10509" width="45.28515625" style="232" customWidth="1"/>
    <col min="10510" max="10752" width="9.140625" style="232"/>
    <col min="10753" max="10753" width="4.42578125" style="232" customWidth="1"/>
    <col min="10754" max="10754" width="11.5703125" style="232" customWidth="1"/>
    <col min="10755" max="10755" width="40.42578125" style="232" customWidth="1"/>
    <col min="10756" max="10756" width="5.5703125" style="232" customWidth="1"/>
    <col min="10757" max="10757" width="8.5703125" style="232" customWidth="1"/>
    <col min="10758" max="10758" width="9.85546875" style="232" customWidth="1"/>
    <col min="10759" max="10759" width="13.85546875" style="232" customWidth="1"/>
    <col min="10760" max="10760" width="11.7109375" style="232" customWidth="1"/>
    <col min="10761" max="10761" width="11.5703125" style="232" customWidth="1"/>
    <col min="10762" max="10762" width="11" style="232" customWidth="1"/>
    <col min="10763" max="10763" width="10.42578125" style="232" customWidth="1"/>
    <col min="10764" max="10764" width="75.42578125" style="232" customWidth="1"/>
    <col min="10765" max="10765" width="45.28515625" style="232" customWidth="1"/>
    <col min="10766" max="11008" width="9.140625" style="232"/>
    <col min="11009" max="11009" width="4.42578125" style="232" customWidth="1"/>
    <col min="11010" max="11010" width="11.5703125" style="232" customWidth="1"/>
    <col min="11011" max="11011" width="40.42578125" style="232" customWidth="1"/>
    <col min="11012" max="11012" width="5.5703125" style="232" customWidth="1"/>
    <col min="11013" max="11013" width="8.5703125" style="232" customWidth="1"/>
    <col min="11014" max="11014" width="9.85546875" style="232" customWidth="1"/>
    <col min="11015" max="11015" width="13.85546875" style="232" customWidth="1"/>
    <col min="11016" max="11016" width="11.7109375" style="232" customWidth="1"/>
    <col min="11017" max="11017" width="11.5703125" style="232" customWidth="1"/>
    <col min="11018" max="11018" width="11" style="232" customWidth="1"/>
    <col min="11019" max="11019" width="10.42578125" style="232" customWidth="1"/>
    <col min="11020" max="11020" width="75.42578125" style="232" customWidth="1"/>
    <col min="11021" max="11021" width="45.28515625" style="232" customWidth="1"/>
    <col min="11022" max="11264" width="9.140625" style="232"/>
    <col min="11265" max="11265" width="4.42578125" style="232" customWidth="1"/>
    <col min="11266" max="11266" width="11.5703125" style="232" customWidth="1"/>
    <col min="11267" max="11267" width="40.42578125" style="232" customWidth="1"/>
    <col min="11268" max="11268" width="5.5703125" style="232" customWidth="1"/>
    <col min="11269" max="11269" width="8.5703125" style="232" customWidth="1"/>
    <col min="11270" max="11270" width="9.85546875" style="232" customWidth="1"/>
    <col min="11271" max="11271" width="13.85546875" style="232" customWidth="1"/>
    <col min="11272" max="11272" width="11.7109375" style="232" customWidth="1"/>
    <col min="11273" max="11273" width="11.5703125" style="232" customWidth="1"/>
    <col min="11274" max="11274" width="11" style="232" customWidth="1"/>
    <col min="11275" max="11275" width="10.42578125" style="232" customWidth="1"/>
    <col min="11276" max="11276" width="75.42578125" style="232" customWidth="1"/>
    <col min="11277" max="11277" width="45.28515625" style="232" customWidth="1"/>
    <col min="11278" max="11520" width="9.140625" style="232"/>
    <col min="11521" max="11521" width="4.42578125" style="232" customWidth="1"/>
    <col min="11522" max="11522" width="11.5703125" style="232" customWidth="1"/>
    <col min="11523" max="11523" width="40.42578125" style="232" customWidth="1"/>
    <col min="11524" max="11524" width="5.5703125" style="232" customWidth="1"/>
    <col min="11525" max="11525" width="8.5703125" style="232" customWidth="1"/>
    <col min="11526" max="11526" width="9.85546875" style="232" customWidth="1"/>
    <col min="11527" max="11527" width="13.85546875" style="232" customWidth="1"/>
    <col min="11528" max="11528" width="11.7109375" style="232" customWidth="1"/>
    <col min="11529" max="11529" width="11.5703125" style="232" customWidth="1"/>
    <col min="11530" max="11530" width="11" style="232" customWidth="1"/>
    <col min="11531" max="11531" width="10.42578125" style="232" customWidth="1"/>
    <col min="11532" max="11532" width="75.42578125" style="232" customWidth="1"/>
    <col min="11533" max="11533" width="45.28515625" style="232" customWidth="1"/>
    <col min="11534" max="11776" width="9.140625" style="232"/>
    <col min="11777" max="11777" width="4.42578125" style="232" customWidth="1"/>
    <col min="11778" max="11778" width="11.5703125" style="232" customWidth="1"/>
    <col min="11779" max="11779" width="40.42578125" style="232" customWidth="1"/>
    <col min="11780" max="11780" width="5.5703125" style="232" customWidth="1"/>
    <col min="11781" max="11781" width="8.5703125" style="232" customWidth="1"/>
    <col min="11782" max="11782" width="9.85546875" style="232" customWidth="1"/>
    <col min="11783" max="11783" width="13.85546875" style="232" customWidth="1"/>
    <col min="11784" max="11784" width="11.7109375" style="232" customWidth="1"/>
    <col min="11785" max="11785" width="11.5703125" style="232" customWidth="1"/>
    <col min="11786" max="11786" width="11" style="232" customWidth="1"/>
    <col min="11787" max="11787" width="10.42578125" style="232" customWidth="1"/>
    <col min="11788" max="11788" width="75.42578125" style="232" customWidth="1"/>
    <col min="11789" max="11789" width="45.28515625" style="232" customWidth="1"/>
    <col min="11790" max="12032" width="9.140625" style="232"/>
    <col min="12033" max="12033" width="4.42578125" style="232" customWidth="1"/>
    <col min="12034" max="12034" width="11.5703125" style="232" customWidth="1"/>
    <col min="12035" max="12035" width="40.42578125" style="232" customWidth="1"/>
    <col min="12036" max="12036" width="5.5703125" style="232" customWidth="1"/>
    <col min="12037" max="12037" width="8.5703125" style="232" customWidth="1"/>
    <col min="12038" max="12038" width="9.85546875" style="232" customWidth="1"/>
    <col min="12039" max="12039" width="13.85546875" style="232" customWidth="1"/>
    <col min="12040" max="12040" width="11.7109375" style="232" customWidth="1"/>
    <col min="12041" max="12041" width="11.5703125" style="232" customWidth="1"/>
    <col min="12042" max="12042" width="11" style="232" customWidth="1"/>
    <col min="12043" max="12043" width="10.42578125" style="232" customWidth="1"/>
    <col min="12044" max="12044" width="75.42578125" style="232" customWidth="1"/>
    <col min="12045" max="12045" width="45.28515625" style="232" customWidth="1"/>
    <col min="12046" max="12288" width="9.140625" style="232"/>
    <col min="12289" max="12289" width="4.42578125" style="232" customWidth="1"/>
    <col min="12290" max="12290" width="11.5703125" style="232" customWidth="1"/>
    <col min="12291" max="12291" width="40.42578125" style="232" customWidth="1"/>
    <col min="12292" max="12292" width="5.5703125" style="232" customWidth="1"/>
    <col min="12293" max="12293" width="8.5703125" style="232" customWidth="1"/>
    <col min="12294" max="12294" width="9.85546875" style="232" customWidth="1"/>
    <col min="12295" max="12295" width="13.85546875" style="232" customWidth="1"/>
    <col min="12296" max="12296" width="11.7109375" style="232" customWidth="1"/>
    <col min="12297" max="12297" width="11.5703125" style="232" customWidth="1"/>
    <col min="12298" max="12298" width="11" style="232" customWidth="1"/>
    <col min="12299" max="12299" width="10.42578125" style="232" customWidth="1"/>
    <col min="12300" max="12300" width="75.42578125" style="232" customWidth="1"/>
    <col min="12301" max="12301" width="45.28515625" style="232" customWidth="1"/>
    <col min="12302" max="12544" width="9.140625" style="232"/>
    <col min="12545" max="12545" width="4.42578125" style="232" customWidth="1"/>
    <col min="12546" max="12546" width="11.5703125" style="232" customWidth="1"/>
    <col min="12547" max="12547" width="40.42578125" style="232" customWidth="1"/>
    <col min="12548" max="12548" width="5.5703125" style="232" customWidth="1"/>
    <col min="12549" max="12549" width="8.5703125" style="232" customWidth="1"/>
    <col min="12550" max="12550" width="9.85546875" style="232" customWidth="1"/>
    <col min="12551" max="12551" width="13.85546875" style="232" customWidth="1"/>
    <col min="12552" max="12552" width="11.7109375" style="232" customWidth="1"/>
    <col min="12553" max="12553" width="11.5703125" style="232" customWidth="1"/>
    <col min="12554" max="12554" width="11" style="232" customWidth="1"/>
    <col min="12555" max="12555" width="10.42578125" style="232" customWidth="1"/>
    <col min="12556" max="12556" width="75.42578125" style="232" customWidth="1"/>
    <col min="12557" max="12557" width="45.28515625" style="232" customWidth="1"/>
    <col min="12558" max="12800" width="9.140625" style="232"/>
    <col min="12801" max="12801" width="4.42578125" style="232" customWidth="1"/>
    <col min="12802" max="12802" width="11.5703125" style="232" customWidth="1"/>
    <col min="12803" max="12803" width="40.42578125" style="232" customWidth="1"/>
    <col min="12804" max="12804" width="5.5703125" style="232" customWidth="1"/>
    <col min="12805" max="12805" width="8.5703125" style="232" customWidth="1"/>
    <col min="12806" max="12806" width="9.85546875" style="232" customWidth="1"/>
    <col min="12807" max="12807" width="13.85546875" style="232" customWidth="1"/>
    <col min="12808" max="12808" width="11.7109375" style="232" customWidth="1"/>
    <col min="12809" max="12809" width="11.5703125" style="232" customWidth="1"/>
    <col min="12810" max="12810" width="11" style="232" customWidth="1"/>
    <col min="12811" max="12811" width="10.42578125" style="232" customWidth="1"/>
    <col min="12812" max="12812" width="75.42578125" style="232" customWidth="1"/>
    <col min="12813" max="12813" width="45.28515625" style="232" customWidth="1"/>
    <col min="12814" max="13056" width="9.140625" style="232"/>
    <col min="13057" max="13057" width="4.42578125" style="232" customWidth="1"/>
    <col min="13058" max="13058" width="11.5703125" style="232" customWidth="1"/>
    <col min="13059" max="13059" width="40.42578125" style="232" customWidth="1"/>
    <col min="13060" max="13060" width="5.5703125" style="232" customWidth="1"/>
    <col min="13061" max="13061" width="8.5703125" style="232" customWidth="1"/>
    <col min="13062" max="13062" width="9.85546875" style="232" customWidth="1"/>
    <col min="13063" max="13063" width="13.85546875" style="232" customWidth="1"/>
    <col min="13064" max="13064" width="11.7109375" style="232" customWidth="1"/>
    <col min="13065" max="13065" width="11.5703125" style="232" customWidth="1"/>
    <col min="13066" max="13066" width="11" style="232" customWidth="1"/>
    <col min="13067" max="13067" width="10.42578125" style="232" customWidth="1"/>
    <col min="13068" max="13068" width="75.42578125" style="232" customWidth="1"/>
    <col min="13069" max="13069" width="45.28515625" style="232" customWidth="1"/>
    <col min="13070" max="13312" width="9.140625" style="232"/>
    <col min="13313" max="13313" width="4.42578125" style="232" customWidth="1"/>
    <col min="13314" max="13314" width="11.5703125" style="232" customWidth="1"/>
    <col min="13315" max="13315" width="40.42578125" style="232" customWidth="1"/>
    <col min="13316" max="13316" width="5.5703125" style="232" customWidth="1"/>
    <col min="13317" max="13317" width="8.5703125" style="232" customWidth="1"/>
    <col min="13318" max="13318" width="9.85546875" style="232" customWidth="1"/>
    <col min="13319" max="13319" width="13.85546875" style="232" customWidth="1"/>
    <col min="13320" max="13320" width="11.7109375" style="232" customWidth="1"/>
    <col min="13321" max="13321" width="11.5703125" style="232" customWidth="1"/>
    <col min="13322" max="13322" width="11" style="232" customWidth="1"/>
    <col min="13323" max="13323" width="10.42578125" style="232" customWidth="1"/>
    <col min="13324" max="13324" width="75.42578125" style="232" customWidth="1"/>
    <col min="13325" max="13325" width="45.28515625" style="232" customWidth="1"/>
    <col min="13326" max="13568" width="9.140625" style="232"/>
    <col min="13569" max="13569" width="4.42578125" style="232" customWidth="1"/>
    <col min="13570" max="13570" width="11.5703125" style="232" customWidth="1"/>
    <col min="13571" max="13571" width="40.42578125" style="232" customWidth="1"/>
    <col min="13572" max="13572" width="5.5703125" style="232" customWidth="1"/>
    <col min="13573" max="13573" width="8.5703125" style="232" customWidth="1"/>
    <col min="13574" max="13574" width="9.85546875" style="232" customWidth="1"/>
    <col min="13575" max="13575" width="13.85546875" style="232" customWidth="1"/>
    <col min="13576" max="13576" width="11.7109375" style="232" customWidth="1"/>
    <col min="13577" max="13577" width="11.5703125" style="232" customWidth="1"/>
    <col min="13578" max="13578" width="11" style="232" customWidth="1"/>
    <col min="13579" max="13579" width="10.42578125" style="232" customWidth="1"/>
    <col min="13580" max="13580" width="75.42578125" style="232" customWidth="1"/>
    <col min="13581" max="13581" width="45.28515625" style="232" customWidth="1"/>
    <col min="13582" max="13824" width="9.140625" style="232"/>
    <col min="13825" max="13825" width="4.42578125" style="232" customWidth="1"/>
    <col min="13826" max="13826" width="11.5703125" style="232" customWidth="1"/>
    <col min="13827" max="13827" width="40.42578125" style="232" customWidth="1"/>
    <col min="13828" max="13828" width="5.5703125" style="232" customWidth="1"/>
    <col min="13829" max="13829" width="8.5703125" style="232" customWidth="1"/>
    <col min="13830" max="13830" width="9.85546875" style="232" customWidth="1"/>
    <col min="13831" max="13831" width="13.85546875" style="232" customWidth="1"/>
    <col min="13832" max="13832" width="11.7109375" style="232" customWidth="1"/>
    <col min="13833" max="13833" width="11.5703125" style="232" customWidth="1"/>
    <col min="13834" max="13834" width="11" style="232" customWidth="1"/>
    <col min="13835" max="13835" width="10.42578125" style="232" customWidth="1"/>
    <col min="13836" max="13836" width="75.42578125" style="232" customWidth="1"/>
    <col min="13837" max="13837" width="45.28515625" style="232" customWidth="1"/>
    <col min="13838" max="14080" width="9.140625" style="232"/>
    <col min="14081" max="14081" width="4.42578125" style="232" customWidth="1"/>
    <col min="14082" max="14082" width="11.5703125" style="232" customWidth="1"/>
    <col min="14083" max="14083" width="40.42578125" style="232" customWidth="1"/>
    <col min="14084" max="14084" width="5.5703125" style="232" customWidth="1"/>
    <col min="14085" max="14085" width="8.5703125" style="232" customWidth="1"/>
    <col min="14086" max="14086" width="9.85546875" style="232" customWidth="1"/>
    <col min="14087" max="14087" width="13.85546875" style="232" customWidth="1"/>
    <col min="14088" max="14088" width="11.7109375" style="232" customWidth="1"/>
    <col min="14089" max="14089" width="11.5703125" style="232" customWidth="1"/>
    <col min="14090" max="14090" width="11" style="232" customWidth="1"/>
    <col min="14091" max="14091" width="10.42578125" style="232" customWidth="1"/>
    <col min="14092" max="14092" width="75.42578125" style="232" customWidth="1"/>
    <col min="14093" max="14093" width="45.28515625" style="232" customWidth="1"/>
    <col min="14094" max="14336" width="9.140625" style="232"/>
    <col min="14337" max="14337" width="4.42578125" style="232" customWidth="1"/>
    <col min="14338" max="14338" width="11.5703125" style="232" customWidth="1"/>
    <col min="14339" max="14339" width="40.42578125" style="232" customWidth="1"/>
    <col min="14340" max="14340" width="5.5703125" style="232" customWidth="1"/>
    <col min="14341" max="14341" width="8.5703125" style="232" customWidth="1"/>
    <col min="14342" max="14342" width="9.85546875" style="232" customWidth="1"/>
    <col min="14343" max="14343" width="13.85546875" style="232" customWidth="1"/>
    <col min="14344" max="14344" width="11.7109375" style="232" customWidth="1"/>
    <col min="14345" max="14345" width="11.5703125" style="232" customWidth="1"/>
    <col min="14346" max="14346" width="11" style="232" customWidth="1"/>
    <col min="14347" max="14347" width="10.42578125" style="232" customWidth="1"/>
    <col min="14348" max="14348" width="75.42578125" style="232" customWidth="1"/>
    <col min="14349" max="14349" width="45.28515625" style="232" customWidth="1"/>
    <col min="14350" max="14592" width="9.140625" style="232"/>
    <col min="14593" max="14593" width="4.42578125" style="232" customWidth="1"/>
    <col min="14594" max="14594" width="11.5703125" style="232" customWidth="1"/>
    <col min="14595" max="14595" width="40.42578125" style="232" customWidth="1"/>
    <col min="14596" max="14596" width="5.5703125" style="232" customWidth="1"/>
    <col min="14597" max="14597" width="8.5703125" style="232" customWidth="1"/>
    <col min="14598" max="14598" width="9.85546875" style="232" customWidth="1"/>
    <col min="14599" max="14599" width="13.85546875" style="232" customWidth="1"/>
    <col min="14600" max="14600" width="11.7109375" style="232" customWidth="1"/>
    <col min="14601" max="14601" width="11.5703125" style="232" customWidth="1"/>
    <col min="14602" max="14602" width="11" style="232" customWidth="1"/>
    <col min="14603" max="14603" width="10.42578125" style="232" customWidth="1"/>
    <col min="14604" max="14604" width="75.42578125" style="232" customWidth="1"/>
    <col min="14605" max="14605" width="45.28515625" style="232" customWidth="1"/>
    <col min="14606" max="14848" width="9.140625" style="232"/>
    <col min="14849" max="14849" width="4.42578125" style="232" customWidth="1"/>
    <col min="14850" max="14850" width="11.5703125" style="232" customWidth="1"/>
    <col min="14851" max="14851" width="40.42578125" style="232" customWidth="1"/>
    <col min="14852" max="14852" width="5.5703125" style="232" customWidth="1"/>
    <col min="14853" max="14853" width="8.5703125" style="232" customWidth="1"/>
    <col min="14854" max="14854" width="9.85546875" style="232" customWidth="1"/>
    <col min="14855" max="14855" width="13.85546875" style="232" customWidth="1"/>
    <col min="14856" max="14856" width="11.7109375" style="232" customWidth="1"/>
    <col min="14857" max="14857" width="11.5703125" style="232" customWidth="1"/>
    <col min="14858" max="14858" width="11" style="232" customWidth="1"/>
    <col min="14859" max="14859" width="10.42578125" style="232" customWidth="1"/>
    <col min="14860" max="14860" width="75.42578125" style="232" customWidth="1"/>
    <col min="14861" max="14861" width="45.28515625" style="232" customWidth="1"/>
    <col min="14862" max="15104" width="9.140625" style="232"/>
    <col min="15105" max="15105" width="4.42578125" style="232" customWidth="1"/>
    <col min="15106" max="15106" width="11.5703125" style="232" customWidth="1"/>
    <col min="15107" max="15107" width="40.42578125" style="232" customWidth="1"/>
    <col min="15108" max="15108" width="5.5703125" style="232" customWidth="1"/>
    <col min="15109" max="15109" width="8.5703125" style="232" customWidth="1"/>
    <col min="15110" max="15110" width="9.85546875" style="232" customWidth="1"/>
    <col min="15111" max="15111" width="13.85546875" style="232" customWidth="1"/>
    <col min="15112" max="15112" width="11.7109375" style="232" customWidth="1"/>
    <col min="15113" max="15113" width="11.5703125" style="232" customWidth="1"/>
    <col min="15114" max="15114" width="11" style="232" customWidth="1"/>
    <col min="15115" max="15115" width="10.42578125" style="232" customWidth="1"/>
    <col min="15116" max="15116" width="75.42578125" style="232" customWidth="1"/>
    <col min="15117" max="15117" width="45.28515625" style="232" customWidth="1"/>
    <col min="15118" max="15360" width="9.140625" style="232"/>
    <col min="15361" max="15361" width="4.42578125" style="232" customWidth="1"/>
    <col min="15362" max="15362" width="11.5703125" style="232" customWidth="1"/>
    <col min="15363" max="15363" width="40.42578125" style="232" customWidth="1"/>
    <col min="15364" max="15364" width="5.5703125" style="232" customWidth="1"/>
    <col min="15365" max="15365" width="8.5703125" style="232" customWidth="1"/>
    <col min="15366" max="15366" width="9.85546875" style="232" customWidth="1"/>
    <col min="15367" max="15367" width="13.85546875" style="232" customWidth="1"/>
    <col min="15368" max="15368" width="11.7109375" style="232" customWidth="1"/>
    <col min="15369" max="15369" width="11.5703125" style="232" customWidth="1"/>
    <col min="15370" max="15370" width="11" style="232" customWidth="1"/>
    <col min="15371" max="15371" width="10.42578125" style="232" customWidth="1"/>
    <col min="15372" max="15372" width="75.42578125" style="232" customWidth="1"/>
    <col min="15373" max="15373" width="45.28515625" style="232" customWidth="1"/>
    <col min="15374" max="15616" width="9.140625" style="232"/>
    <col min="15617" max="15617" width="4.42578125" style="232" customWidth="1"/>
    <col min="15618" max="15618" width="11.5703125" style="232" customWidth="1"/>
    <col min="15619" max="15619" width="40.42578125" style="232" customWidth="1"/>
    <col min="15620" max="15620" width="5.5703125" style="232" customWidth="1"/>
    <col min="15621" max="15621" width="8.5703125" style="232" customWidth="1"/>
    <col min="15622" max="15622" width="9.85546875" style="232" customWidth="1"/>
    <col min="15623" max="15623" width="13.85546875" style="232" customWidth="1"/>
    <col min="15624" max="15624" width="11.7109375" style="232" customWidth="1"/>
    <col min="15625" max="15625" width="11.5703125" style="232" customWidth="1"/>
    <col min="15626" max="15626" width="11" style="232" customWidth="1"/>
    <col min="15627" max="15627" width="10.42578125" style="232" customWidth="1"/>
    <col min="15628" max="15628" width="75.42578125" style="232" customWidth="1"/>
    <col min="15629" max="15629" width="45.28515625" style="232" customWidth="1"/>
    <col min="15630" max="15872" width="9.140625" style="232"/>
    <col min="15873" max="15873" width="4.42578125" style="232" customWidth="1"/>
    <col min="15874" max="15874" width="11.5703125" style="232" customWidth="1"/>
    <col min="15875" max="15875" width="40.42578125" style="232" customWidth="1"/>
    <col min="15876" max="15876" width="5.5703125" style="232" customWidth="1"/>
    <col min="15877" max="15877" width="8.5703125" style="232" customWidth="1"/>
    <col min="15878" max="15878" width="9.85546875" style="232" customWidth="1"/>
    <col min="15879" max="15879" width="13.85546875" style="232" customWidth="1"/>
    <col min="15880" max="15880" width="11.7109375" style="232" customWidth="1"/>
    <col min="15881" max="15881" width="11.5703125" style="232" customWidth="1"/>
    <col min="15882" max="15882" width="11" style="232" customWidth="1"/>
    <col min="15883" max="15883" width="10.42578125" style="232" customWidth="1"/>
    <col min="15884" max="15884" width="75.42578125" style="232" customWidth="1"/>
    <col min="15885" max="15885" width="45.28515625" style="232" customWidth="1"/>
    <col min="15886" max="16128" width="9.140625" style="232"/>
    <col min="16129" max="16129" width="4.42578125" style="232" customWidth="1"/>
    <col min="16130" max="16130" width="11.5703125" style="232" customWidth="1"/>
    <col min="16131" max="16131" width="40.42578125" style="232" customWidth="1"/>
    <col min="16132" max="16132" width="5.5703125" style="232" customWidth="1"/>
    <col min="16133" max="16133" width="8.5703125" style="232" customWidth="1"/>
    <col min="16134" max="16134" width="9.85546875" style="232" customWidth="1"/>
    <col min="16135" max="16135" width="13.85546875" style="232" customWidth="1"/>
    <col min="16136" max="16136" width="11.7109375" style="232" customWidth="1"/>
    <col min="16137" max="16137" width="11.5703125" style="232" customWidth="1"/>
    <col min="16138" max="16138" width="11" style="232" customWidth="1"/>
    <col min="16139" max="16139" width="10.42578125" style="232" customWidth="1"/>
    <col min="16140" max="16140" width="75.42578125" style="232" customWidth="1"/>
    <col min="16141" max="16141" width="45.28515625" style="232" customWidth="1"/>
    <col min="16142" max="16384" width="9.140625" style="232"/>
  </cols>
  <sheetData>
    <row r="1" spans="1:80" ht="15.75" x14ac:dyDescent="0.25">
      <c r="A1" s="331" t="s">
        <v>101</v>
      </c>
      <c r="B1" s="331"/>
      <c r="C1" s="331"/>
      <c r="D1" s="331"/>
      <c r="E1" s="331"/>
      <c r="F1" s="331"/>
      <c r="G1" s="331"/>
    </row>
    <row r="2" spans="1:80" ht="14.25" customHeight="1" thickBot="1" x14ac:dyDescent="0.25">
      <c r="B2" s="233"/>
      <c r="C2" s="234"/>
      <c r="D2" s="234"/>
      <c r="E2" s="235"/>
      <c r="F2" s="234"/>
      <c r="G2" s="234"/>
    </row>
    <row r="3" spans="1:80" ht="13.5" thickTop="1" x14ac:dyDescent="0.2">
      <c r="A3" s="319" t="s">
        <v>2</v>
      </c>
      <c r="B3" s="320"/>
      <c r="C3" s="186" t="s">
        <v>104</v>
      </c>
      <c r="D3" s="236"/>
      <c r="E3" s="237" t="s">
        <v>85</v>
      </c>
      <c r="F3" s="238" t="str">
        <f>'02 02 Rek'!H1</f>
        <v>02</v>
      </c>
      <c r="G3" s="239"/>
    </row>
    <row r="4" spans="1:80" ht="13.5" thickBot="1" x14ac:dyDescent="0.25">
      <c r="A4" s="332" t="s">
        <v>76</v>
      </c>
      <c r="B4" s="322"/>
      <c r="C4" s="192" t="s">
        <v>409</v>
      </c>
      <c r="D4" s="240"/>
      <c r="E4" s="333" t="str">
        <f>'02 02 Rek'!G2</f>
        <v>Sociální zařízení objektu A - voda a kanalizace</v>
      </c>
      <c r="F4" s="334"/>
      <c r="G4" s="335"/>
    </row>
    <row r="5" spans="1:80" ht="13.5" thickTop="1" x14ac:dyDescent="0.2">
      <c r="A5" s="241"/>
      <c r="G5" s="243"/>
    </row>
    <row r="6" spans="1:80" ht="27" customHeight="1" x14ac:dyDescent="0.2">
      <c r="A6" s="244" t="s">
        <v>86</v>
      </c>
      <c r="B6" s="245" t="s">
        <v>87</v>
      </c>
      <c r="C6" s="245" t="s">
        <v>88</v>
      </c>
      <c r="D6" s="245" t="s">
        <v>89</v>
      </c>
      <c r="E6" s="246" t="s">
        <v>90</v>
      </c>
      <c r="F6" s="245" t="s">
        <v>91</v>
      </c>
      <c r="G6" s="247" t="s">
        <v>92</v>
      </c>
      <c r="H6" s="248" t="s">
        <v>93</v>
      </c>
      <c r="I6" s="248" t="s">
        <v>94</v>
      </c>
      <c r="J6" s="248" t="s">
        <v>95</v>
      </c>
      <c r="K6" s="248" t="s">
        <v>96</v>
      </c>
    </row>
    <row r="7" spans="1:80" x14ac:dyDescent="0.2">
      <c r="A7" s="249" t="s">
        <v>97</v>
      </c>
      <c r="B7" s="250" t="s">
        <v>186</v>
      </c>
      <c r="C7" s="251" t="s">
        <v>187</v>
      </c>
      <c r="D7" s="252"/>
      <c r="E7" s="253"/>
      <c r="F7" s="253"/>
      <c r="G7" s="254"/>
      <c r="H7" s="255"/>
      <c r="I7" s="256"/>
      <c r="J7" s="257"/>
      <c r="K7" s="258"/>
      <c r="O7" s="259">
        <v>1</v>
      </c>
    </row>
    <row r="8" spans="1:80" x14ac:dyDescent="0.2">
      <c r="A8" s="260">
        <v>1</v>
      </c>
      <c r="B8" s="261" t="s">
        <v>410</v>
      </c>
      <c r="C8" s="262" t="s">
        <v>411</v>
      </c>
      <c r="D8" s="263" t="s">
        <v>191</v>
      </c>
      <c r="E8" s="264">
        <v>30</v>
      </c>
      <c r="F8" s="264">
        <v>0</v>
      </c>
      <c r="G8" s="265">
        <f>E8*F8</f>
        <v>0</v>
      </c>
      <c r="H8" s="266">
        <v>0</v>
      </c>
      <c r="I8" s="267">
        <f>E8*H8</f>
        <v>0</v>
      </c>
      <c r="J8" s="266">
        <v>0</v>
      </c>
      <c r="K8" s="267">
        <f>E8*J8</f>
        <v>0</v>
      </c>
      <c r="O8" s="259">
        <v>2</v>
      </c>
      <c r="AA8" s="232">
        <v>1</v>
      </c>
      <c r="AB8" s="232">
        <v>1</v>
      </c>
      <c r="AC8" s="232">
        <v>1</v>
      </c>
      <c r="AZ8" s="232">
        <v>1</v>
      </c>
      <c r="BA8" s="232">
        <f>IF(AZ8=1,G8,0)</f>
        <v>0</v>
      </c>
      <c r="BB8" s="232">
        <f>IF(AZ8=2,G8,0)</f>
        <v>0</v>
      </c>
      <c r="BC8" s="232">
        <f>IF(AZ8=3,G8,0)</f>
        <v>0</v>
      </c>
      <c r="BD8" s="232">
        <f>IF(AZ8=4,G8,0)</f>
        <v>0</v>
      </c>
      <c r="BE8" s="232">
        <f>IF(AZ8=5,G8,0)</f>
        <v>0</v>
      </c>
      <c r="CA8" s="259">
        <v>1</v>
      </c>
      <c r="CB8" s="259">
        <v>1</v>
      </c>
    </row>
    <row r="9" spans="1:80" ht="22.5" x14ac:dyDescent="0.2">
      <c r="A9" s="260">
        <v>2</v>
      </c>
      <c r="B9" s="261" t="s">
        <v>195</v>
      </c>
      <c r="C9" s="262" t="s">
        <v>203</v>
      </c>
      <c r="D9" s="263" t="s">
        <v>12</v>
      </c>
      <c r="E9" s="264">
        <v>5</v>
      </c>
      <c r="F9" s="264">
        <v>0</v>
      </c>
      <c r="G9" s="265">
        <f>E9*F9</f>
        <v>0</v>
      </c>
      <c r="H9" s="266">
        <v>0</v>
      </c>
      <c r="I9" s="267">
        <f>E9*H9</f>
        <v>0</v>
      </c>
      <c r="J9" s="266"/>
      <c r="K9" s="267">
        <f>E9*J9</f>
        <v>0</v>
      </c>
      <c r="O9" s="259">
        <v>2</v>
      </c>
      <c r="AA9" s="232">
        <v>12</v>
      </c>
      <c r="AB9" s="232">
        <v>0</v>
      </c>
      <c r="AC9" s="232">
        <v>70</v>
      </c>
      <c r="AZ9" s="232">
        <v>1</v>
      </c>
      <c r="BA9" s="232">
        <f>IF(AZ9=1,G9,0)</f>
        <v>0</v>
      </c>
      <c r="BB9" s="232">
        <f>IF(AZ9=2,G9,0)</f>
        <v>0</v>
      </c>
      <c r="BC9" s="232">
        <f>IF(AZ9=3,G9,0)</f>
        <v>0</v>
      </c>
      <c r="BD9" s="232">
        <f>IF(AZ9=4,G9,0)</f>
        <v>0</v>
      </c>
      <c r="BE9" s="232">
        <f>IF(AZ9=5,G9,0)</f>
        <v>0</v>
      </c>
      <c r="CA9" s="259">
        <v>12</v>
      </c>
      <c r="CB9" s="259">
        <v>0</v>
      </c>
    </row>
    <row r="10" spans="1:80" x14ac:dyDescent="0.2">
      <c r="A10" s="277"/>
      <c r="B10" s="278" t="s">
        <v>99</v>
      </c>
      <c r="C10" s="279" t="s">
        <v>188</v>
      </c>
      <c r="D10" s="280"/>
      <c r="E10" s="281"/>
      <c r="F10" s="282"/>
      <c r="G10" s="283">
        <f>SUM(G7:G9)</f>
        <v>0</v>
      </c>
      <c r="H10" s="284"/>
      <c r="I10" s="285">
        <f>SUM(I7:I9)</f>
        <v>0</v>
      </c>
      <c r="J10" s="284"/>
      <c r="K10" s="285">
        <f>SUM(K7:K9)</f>
        <v>0</v>
      </c>
      <c r="O10" s="259">
        <v>4</v>
      </c>
      <c r="BA10" s="286">
        <f>SUM(BA7:BA9)</f>
        <v>0</v>
      </c>
      <c r="BB10" s="286">
        <f>SUM(BB7:BB9)</f>
        <v>0</v>
      </c>
      <c r="BC10" s="286">
        <f>SUM(BC7:BC9)</f>
        <v>0</v>
      </c>
      <c r="BD10" s="286">
        <f>SUM(BD7:BD9)</f>
        <v>0</v>
      </c>
      <c r="BE10" s="286">
        <f>SUM(BE7:BE9)</f>
        <v>0</v>
      </c>
    </row>
    <row r="11" spans="1:80" x14ac:dyDescent="0.2">
      <c r="A11" s="249" t="s">
        <v>97</v>
      </c>
      <c r="B11" s="250" t="s">
        <v>218</v>
      </c>
      <c r="C11" s="251" t="s">
        <v>219</v>
      </c>
      <c r="D11" s="252"/>
      <c r="E11" s="253"/>
      <c r="F11" s="253"/>
      <c r="G11" s="254"/>
      <c r="H11" s="255"/>
      <c r="I11" s="256"/>
      <c r="J11" s="257"/>
      <c r="K11" s="258"/>
      <c r="O11" s="259">
        <v>1</v>
      </c>
    </row>
    <row r="12" spans="1:80" x14ac:dyDescent="0.2">
      <c r="A12" s="260">
        <v>3</v>
      </c>
      <c r="B12" s="261" t="s">
        <v>412</v>
      </c>
      <c r="C12" s="262" t="s">
        <v>413</v>
      </c>
      <c r="D12" s="263" t="s">
        <v>124</v>
      </c>
      <c r="E12" s="264">
        <v>49</v>
      </c>
      <c r="F12" s="264">
        <v>0</v>
      </c>
      <c r="G12" s="265">
        <f>E12*F12</f>
        <v>0</v>
      </c>
      <c r="H12" s="266">
        <v>0</v>
      </c>
      <c r="I12" s="267">
        <f>E12*H12</f>
        <v>0</v>
      </c>
      <c r="J12" s="266">
        <v>-1.2999999999999999E-2</v>
      </c>
      <c r="K12" s="267">
        <f>E12*J12</f>
        <v>-0.63700000000000001</v>
      </c>
      <c r="O12" s="259">
        <v>2</v>
      </c>
      <c r="AA12" s="232">
        <v>1</v>
      </c>
      <c r="AB12" s="232">
        <v>1</v>
      </c>
      <c r="AC12" s="232">
        <v>1</v>
      </c>
      <c r="AZ12" s="232">
        <v>1</v>
      </c>
      <c r="BA12" s="232">
        <f>IF(AZ12=1,G12,0)</f>
        <v>0</v>
      </c>
      <c r="BB12" s="232">
        <f>IF(AZ12=2,G12,0)</f>
        <v>0</v>
      </c>
      <c r="BC12" s="232">
        <f>IF(AZ12=3,G12,0)</f>
        <v>0</v>
      </c>
      <c r="BD12" s="232">
        <f>IF(AZ12=4,G12,0)</f>
        <v>0</v>
      </c>
      <c r="BE12" s="232">
        <f>IF(AZ12=5,G12,0)</f>
        <v>0</v>
      </c>
      <c r="CA12" s="259">
        <v>1</v>
      </c>
      <c r="CB12" s="259">
        <v>1</v>
      </c>
    </row>
    <row r="13" spans="1:80" x14ac:dyDescent="0.2">
      <c r="A13" s="260">
        <v>4</v>
      </c>
      <c r="B13" s="261" t="s">
        <v>414</v>
      </c>
      <c r="C13" s="262" t="s">
        <v>415</v>
      </c>
      <c r="D13" s="263" t="s">
        <v>124</v>
      </c>
      <c r="E13" s="264">
        <v>20.7</v>
      </c>
      <c r="F13" s="264">
        <v>0</v>
      </c>
      <c r="G13" s="265">
        <f>E13*F13</f>
        <v>0</v>
      </c>
      <c r="H13" s="266">
        <v>5.9000000000000003E-4</v>
      </c>
      <c r="I13" s="267">
        <f>E13*H13</f>
        <v>1.2213E-2</v>
      </c>
      <c r="J13" s="266">
        <v>-3.6999999999999998E-2</v>
      </c>
      <c r="K13" s="267">
        <f>E13*J13</f>
        <v>-0.76589999999999991</v>
      </c>
      <c r="O13" s="259">
        <v>2</v>
      </c>
      <c r="AA13" s="232">
        <v>1</v>
      </c>
      <c r="AB13" s="232">
        <v>1</v>
      </c>
      <c r="AC13" s="232">
        <v>1</v>
      </c>
      <c r="AZ13" s="232">
        <v>1</v>
      </c>
      <c r="BA13" s="232">
        <f>IF(AZ13=1,G13,0)</f>
        <v>0</v>
      </c>
      <c r="BB13" s="232">
        <f>IF(AZ13=2,G13,0)</f>
        <v>0</v>
      </c>
      <c r="BC13" s="232">
        <f>IF(AZ13=3,G13,0)</f>
        <v>0</v>
      </c>
      <c r="BD13" s="232">
        <f>IF(AZ13=4,G13,0)</f>
        <v>0</v>
      </c>
      <c r="BE13" s="232">
        <f>IF(AZ13=5,G13,0)</f>
        <v>0</v>
      </c>
      <c r="CA13" s="259">
        <v>1</v>
      </c>
      <c r="CB13" s="259">
        <v>1</v>
      </c>
    </row>
    <row r="14" spans="1:80" x14ac:dyDescent="0.2">
      <c r="A14" s="268"/>
      <c r="B14" s="271"/>
      <c r="C14" s="328" t="s">
        <v>416</v>
      </c>
      <c r="D14" s="329"/>
      <c r="E14" s="272">
        <v>20.7</v>
      </c>
      <c r="F14" s="273"/>
      <c r="G14" s="274"/>
      <c r="H14" s="275"/>
      <c r="I14" s="269"/>
      <c r="J14" s="276"/>
      <c r="K14" s="269"/>
      <c r="M14" s="270" t="s">
        <v>416</v>
      </c>
      <c r="O14" s="259"/>
    </row>
    <row r="15" spans="1:80" x14ac:dyDescent="0.2">
      <c r="A15" s="260">
        <v>5</v>
      </c>
      <c r="B15" s="261" t="s">
        <v>417</v>
      </c>
      <c r="C15" s="262" t="s">
        <v>418</v>
      </c>
      <c r="D15" s="263" t="s">
        <v>124</v>
      </c>
      <c r="E15" s="264">
        <v>6.5</v>
      </c>
      <c r="F15" s="264">
        <v>0</v>
      </c>
      <c r="G15" s="265">
        <f>E15*F15</f>
        <v>0</v>
      </c>
      <c r="H15" s="266">
        <v>5.9000000000000003E-4</v>
      </c>
      <c r="I15" s="267">
        <f>E15*H15</f>
        <v>3.8350000000000003E-3</v>
      </c>
      <c r="J15" s="266">
        <v>-6.3E-2</v>
      </c>
      <c r="K15" s="267">
        <f>E15*J15</f>
        <v>-0.40949999999999998</v>
      </c>
      <c r="O15" s="259">
        <v>2</v>
      </c>
      <c r="AA15" s="232">
        <v>1</v>
      </c>
      <c r="AB15" s="232">
        <v>1</v>
      </c>
      <c r="AC15" s="232">
        <v>1</v>
      </c>
      <c r="AZ15" s="232">
        <v>1</v>
      </c>
      <c r="BA15" s="232">
        <f>IF(AZ15=1,G15,0)</f>
        <v>0</v>
      </c>
      <c r="BB15" s="232">
        <f>IF(AZ15=2,G15,0)</f>
        <v>0</v>
      </c>
      <c r="BC15" s="232">
        <f>IF(AZ15=3,G15,0)</f>
        <v>0</v>
      </c>
      <c r="BD15" s="232">
        <f>IF(AZ15=4,G15,0)</f>
        <v>0</v>
      </c>
      <c r="BE15" s="232">
        <f>IF(AZ15=5,G15,0)</f>
        <v>0</v>
      </c>
      <c r="CA15" s="259">
        <v>1</v>
      </c>
      <c r="CB15" s="259">
        <v>1</v>
      </c>
    </row>
    <row r="16" spans="1:80" x14ac:dyDescent="0.2">
      <c r="A16" s="277"/>
      <c r="B16" s="278" t="s">
        <v>99</v>
      </c>
      <c r="C16" s="279" t="s">
        <v>220</v>
      </c>
      <c r="D16" s="280"/>
      <c r="E16" s="281"/>
      <c r="F16" s="282"/>
      <c r="G16" s="283">
        <f>SUM(G11:G15)</f>
        <v>0</v>
      </c>
      <c r="H16" s="284"/>
      <c r="I16" s="285">
        <f>SUM(I11:I15)</f>
        <v>1.6048E-2</v>
      </c>
      <c r="J16" s="284"/>
      <c r="K16" s="285">
        <f>SUM(K11:K15)</f>
        <v>-1.8123999999999998</v>
      </c>
      <c r="O16" s="259">
        <v>4</v>
      </c>
      <c r="BA16" s="286">
        <f>SUM(BA11:BA15)</f>
        <v>0</v>
      </c>
      <c r="BB16" s="286">
        <f>SUM(BB11:BB15)</f>
        <v>0</v>
      </c>
      <c r="BC16" s="286">
        <f>SUM(BC11:BC15)</f>
        <v>0</v>
      </c>
      <c r="BD16" s="286">
        <f>SUM(BD11:BD15)</f>
        <v>0</v>
      </c>
      <c r="BE16" s="286">
        <f>SUM(BE11:BE15)</f>
        <v>0</v>
      </c>
    </row>
    <row r="17" spans="1:80" x14ac:dyDescent="0.2">
      <c r="A17" s="249" t="s">
        <v>97</v>
      </c>
      <c r="B17" s="250" t="s">
        <v>419</v>
      </c>
      <c r="C17" s="251" t="s">
        <v>420</v>
      </c>
      <c r="D17" s="252"/>
      <c r="E17" s="253"/>
      <c r="F17" s="253"/>
      <c r="G17" s="254"/>
      <c r="H17" s="255"/>
      <c r="I17" s="256"/>
      <c r="J17" s="257"/>
      <c r="K17" s="258"/>
      <c r="O17" s="259">
        <v>1</v>
      </c>
    </row>
    <row r="18" spans="1:80" x14ac:dyDescent="0.2">
      <c r="A18" s="260">
        <v>6</v>
      </c>
      <c r="B18" s="261" t="s">
        <v>422</v>
      </c>
      <c r="C18" s="262" t="s">
        <v>423</v>
      </c>
      <c r="D18" s="263" t="s">
        <v>124</v>
      </c>
      <c r="E18" s="264">
        <v>9.6999999999999993</v>
      </c>
      <c r="F18" s="264">
        <v>0</v>
      </c>
      <c r="G18" s="265">
        <f>E18*F18</f>
        <v>0</v>
      </c>
      <c r="H18" s="266">
        <v>4.6999999999999999E-4</v>
      </c>
      <c r="I18" s="267">
        <f>E18*H18</f>
        <v>4.5589999999999997E-3</v>
      </c>
      <c r="J18" s="266">
        <v>0</v>
      </c>
      <c r="K18" s="267">
        <f>E18*J18</f>
        <v>0</v>
      </c>
      <c r="O18" s="259">
        <v>2</v>
      </c>
      <c r="AA18" s="232">
        <v>1</v>
      </c>
      <c r="AB18" s="232">
        <v>7</v>
      </c>
      <c r="AC18" s="232">
        <v>7</v>
      </c>
      <c r="AZ18" s="232">
        <v>2</v>
      </c>
      <c r="BA18" s="232">
        <f>IF(AZ18=1,G18,0)</f>
        <v>0</v>
      </c>
      <c r="BB18" s="232">
        <f>IF(AZ18=2,G18,0)</f>
        <v>0</v>
      </c>
      <c r="BC18" s="232">
        <f>IF(AZ18=3,G18,0)</f>
        <v>0</v>
      </c>
      <c r="BD18" s="232">
        <f>IF(AZ18=4,G18,0)</f>
        <v>0</v>
      </c>
      <c r="BE18" s="232">
        <f>IF(AZ18=5,G18,0)</f>
        <v>0</v>
      </c>
      <c r="CA18" s="259">
        <v>1</v>
      </c>
      <c r="CB18" s="259">
        <v>7</v>
      </c>
    </row>
    <row r="19" spans="1:80" x14ac:dyDescent="0.2">
      <c r="A19" s="268"/>
      <c r="B19" s="271"/>
      <c r="C19" s="328" t="s">
        <v>424</v>
      </c>
      <c r="D19" s="329"/>
      <c r="E19" s="272">
        <v>1.7</v>
      </c>
      <c r="F19" s="273"/>
      <c r="G19" s="274"/>
      <c r="H19" s="275"/>
      <c r="I19" s="269"/>
      <c r="J19" s="276"/>
      <c r="K19" s="269"/>
      <c r="M19" s="270" t="s">
        <v>424</v>
      </c>
      <c r="O19" s="259"/>
    </row>
    <row r="20" spans="1:80" x14ac:dyDescent="0.2">
      <c r="A20" s="268"/>
      <c r="B20" s="271"/>
      <c r="C20" s="328" t="s">
        <v>425</v>
      </c>
      <c r="D20" s="329"/>
      <c r="E20" s="272">
        <v>5</v>
      </c>
      <c r="F20" s="273"/>
      <c r="G20" s="274"/>
      <c r="H20" s="275"/>
      <c r="I20" s="269"/>
      <c r="J20" s="276"/>
      <c r="K20" s="269"/>
      <c r="M20" s="270" t="s">
        <v>425</v>
      </c>
      <c r="O20" s="259"/>
    </row>
    <row r="21" spans="1:80" x14ac:dyDescent="0.2">
      <c r="A21" s="268"/>
      <c r="B21" s="271"/>
      <c r="C21" s="328" t="s">
        <v>426</v>
      </c>
      <c r="D21" s="329"/>
      <c r="E21" s="272">
        <v>3</v>
      </c>
      <c r="F21" s="273"/>
      <c r="G21" s="274"/>
      <c r="H21" s="275"/>
      <c r="I21" s="269"/>
      <c r="J21" s="276"/>
      <c r="K21" s="269"/>
      <c r="M21" s="270" t="s">
        <v>426</v>
      </c>
      <c r="O21" s="259"/>
    </row>
    <row r="22" spans="1:80" x14ac:dyDescent="0.2">
      <c r="A22" s="260">
        <v>7</v>
      </c>
      <c r="B22" s="261" t="s">
        <v>427</v>
      </c>
      <c r="C22" s="262" t="s">
        <v>428</v>
      </c>
      <c r="D22" s="263" t="s">
        <v>124</v>
      </c>
      <c r="E22" s="264">
        <v>10</v>
      </c>
      <c r="F22" s="264">
        <v>0</v>
      </c>
      <c r="G22" s="265">
        <f>E22*F22</f>
        <v>0</v>
      </c>
      <c r="H22" s="266">
        <v>1.3699999999999999E-3</v>
      </c>
      <c r="I22" s="267">
        <f>E22*H22</f>
        <v>1.3699999999999999E-2</v>
      </c>
      <c r="J22" s="266">
        <v>0</v>
      </c>
      <c r="K22" s="267">
        <f>E22*J22</f>
        <v>0</v>
      </c>
      <c r="O22" s="259">
        <v>2</v>
      </c>
      <c r="AA22" s="232">
        <v>1</v>
      </c>
      <c r="AB22" s="232">
        <v>7</v>
      </c>
      <c r="AC22" s="232">
        <v>7</v>
      </c>
      <c r="AZ22" s="232">
        <v>2</v>
      </c>
      <c r="BA22" s="232">
        <f>IF(AZ22=1,G22,0)</f>
        <v>0</v>
      </c>
      <c r="BB22" s="232">
        <f>IF(AZ22=2,G22,0)</f>
        <v>0</v>
      </c>
      <c r="BC22" s="232">
        <f>IF(AZ22=3,G22,0)</f>
        <v>0</v>
      </c>
      <c r="BD22" s="232">
        <f>IF(AZ22=4,G22,0)</f>
        <v>0</v>
      </c>
      <c r="BE22" s="232">
        <f>IF(AZ22=5,G22,0)</f>
        <v>0</v>
      </c>
      <c r="CA22" s="259">
        <v>1</v>
      </c>
      <c r="CB22" s="259">
        <v>7</v>
      </c>
    </row>
    <row r="23" spans="1:80" x14ac:dyDescent="0.2">
      <c r="A23" s="268"/>
      <c r="B23" s="271"/>
      <c r="C23" s="328" t="s">
        <v>429</v>
      </c>
      <c r="D23" s="329"/>
      <c r="E23" s="272">
        <v>4</v>
      </c>
      <c r="F23" s="273"/>
      <c r="G23" s="274"/>
      <c r="H23" s="275"/>
      <c r="I23" s="269"/>
      <c r="J23" s="276"/>
      <c r="K23" s="269"/>
      <c r="M23" s="270" t="s">
        <v>429</v>
      </c>
      <c r="O23" s="259"/>
    </row>
    <row r="24" spans="1:80" x14ac:dyDescent="0.2">
      <c r="A24" s="268"/>
      <c r="B24" s="271"/>
      <c r="C24" s="328" t="s">
        <v>430</v>
      </c>
      <c r="D24" s="329"/>
      <c r="E24" s="272">
        <v>6</v>
      </c>
      <c r="F24" s="273"/>
      <c r="G24" s="274"/>
      <c r="H24" s="275"/>
      <c r="I24" s="269"/>
      <c r="J24" s="276"/>
      <c r="K24" s="269"/>
      <c r="M24" s="270" t="s">
        <v>430</v>
      </c>
      <c r="O24" s="259"/>
    </row>
    <row r="25" spans="1:80" x14ac:dyDescent="0.2">
      <c r="A25" s="260">
        <v>8</v>
      </c>
      <c r="B25" s="261" t="s">
        <v>431</v>
      </c>
      <c r="C25" s="262" t="s">
        <v>432</v>
      </c>
      <c r="D25" s="263" t="s">
        <v>124</v>
      </c>
      <c r="E25" s="264">
        <v>6.5</v>
      </c>
      <c r="F25" s="264">
        <v>0</v>
      </c>
      <c r="G25" s="265">
        <f>E25*F25</f>
        <v>0</v>
      </c>
      <c r="H25" s="266">
        <v>1.9499999999999999E-3</v>
      </c>
      <c r="I25" s="267">
        <f>E25*H25</f>
        <v>1.2674999999999999E-2</v>
      </c>
      <c r="J25" s="266">
        <v>0</v>
      </c>
      <c r="K25" s="267">
        <f>E25*J25</f>
        <v>0</v>
      </c>
      <c r="O25" s="259">
        <v>2</v>
      </c>
      <c r="AA25" s="232">
        <v>1</v>
      </c>
      <c r="AB25" s="232">
        <v>7</v>
      </c>
      <c r="AC25" s="232">
        <v>7</v>
      </c>
      <c r="AZ25" s="232">
        <v>2</v>
      </c>
      <c r="BA25" s="232">
        <f>IF(AZ25=1,G25,0)</f>
        <v>0</v>
      </c>
      <c r="BB25" s="232">
        <f>IF(AZ25=2,G25,0)</f>
        <v>0</v>
      </c>
      <c r="BC25" s="232">
        <f>IF(AZ25=3,G25,0)</f>
        <v>0</v>
      </c>
      <c r="BD25" s="232">
        <f>IF(AZ25=4,G25,0)</f>
        <v>0</v>
      </c>
      <c r="BE25" s="232">
        <f>IF(AZ25=5,G25,0)</f>
        <v>0</v>
      </c>
      <c r="CA25" s="259">
        <v>1</v>
      </c>
      <c r="CB25" s="259">
        <v>7</v>
      </c>
    </row>
    <row r="26" spans="1:80" x14ac:dyDescent="0.2">
      <c r="A26" s="268"/>
      <c r="B26" s="271"/>
      <c r="C26" s="328" t="s">
        <v>433</v>
      </c>
      <c r="D26" s="329"/>
      <c r="E26" s="272">
        <v>6.5</v>
      </c>
      <c r="F26" s="273"/>
      <c r="G26" s="274"/>
      <c r="H26" s="275"/>
      <c r="I26" s="269"/>
      <c r="J26" s="276"/>
      <c r="K26" s="269"/>
      <c r="M26" s="270" t="s">
        <v>433</v>
      </c>
      <c r="O26" s="259"/>
    </row>
    <row r="27" spans="1:80" x14ac:dyDescent="0.2">
      <c r="A27" s="260">
        <v>9</v>
      </c>
      <c r="B27" s="261" t="s">
        <v>434</v>
      </c>
      <c r="C27" s="262" t="s">
        <v>435</v>
      </c>
      <c r="D27" s="263" t="s">
        <v>124</v>
      </c>
      <c r="E27" s="264">
        <v>1</v>
      </c>
      <c r="F27" s="264">
        <v>0</v>
      </c>
      <c r="G27" s="265">
        <f>E27*F27</f>
        <v>0</v>
      </c>
      <c r="H27" s="266">
        <v>2.0899999999999998E-3</v>
      </c>
      <c r="I27" s="267">
        <f>E27*H27</f>
        <v>2.0899999999999998E-3</v>
      </c>
      <c r="J27" s="266">
        <v>0</v>
      </c>
      <c r="K27" s="267">
        <f>E27*J27</f>
        <v>0</v>
      </c>
      <c r="O27" s="259">
        <v>2</v>
      </c>
      <c r="AA27" s="232">
        <v>1</v>
      </c>
      <c r="AB27" s="232">
        <v>7</v>
      </c>
      <c r="AC27" s="232">
        <v>7</v>
      </c>
      <c r="AZ27" s="232">
        <v>2</v>
      </c>
      <c r="BA27" s="232">
        <f>IF(AZ27=1,G27,0)</f>
        <v>0</v>
      </c>
      <c r="BB27" s="232">
        <f>IF(AZ27=2,G27,0)</f>
        <v>0</v>
      </c>
      <c r="BC27" s="232">
        <f>IF(AZ27=3,G27,0)</f>
        <v>0</v>
      </c>
      <c r="BD27" s="232">
        <f>IF(AZ27=4,G27,0)</f>
        <v>0</v>
      </c>
      <c r="BE27" s="232">
        <f>IF(AZ27=5,G27,0)</f>
        <v>0</v>
      </c>
      <c r="CA27" s="259">
        <v>1</v>
      </c>
      <c r="CB27" s="259">
        <v>7</v>
      </c>
    </row>
    <row r="28" spans="1:80" x14ac:dyDescent="0.2">
      <c r="A28" s="268"/>
      <c r="B28" s="271"/>
      <c r="C28" s="328" t="s">
        <v>436</v>
      </c>
      <c r="D28" s="329"/>
      <c r="E28" s="272">
        <v>1</v>
      </c>
      <c r="F28" s="273"/>
      <c r="G28" s="274"/>
      <c r="H28" s="275"/>
      <c r="I28" s="269"/>
      <c r="J28" s="276"/>
      <c r="K28" s="269"/>
      <c r="M28" s="270" t="s">
        <v>436</v>
      </c>
      <c r="O28" s="259"/>
    </row>
    <row r="29" spans="1:80" x14ac:dyDescent="0.2">
      <c r="A29" s="260">
        <v>10</v>
      </c>
      <c r="B29" s="261" t="s">
        <v>437</v>
      </c>
      <c r="C29" s="262" t="s">
        <v>438</v>
      </c>
      <c r="D29" s="263" t="s">
        <v>197</v>
      </c>
      <c r="E29" s="264">
        <v>1</v>
      </c>
      <c r="F29" s="264">
        <v>0</v>
      </c>
      <c r="G29" s="265">
        <f>E29*F29</f>
        <v>0</v>
      </c>
      <c r="H29" s="266">
        <v>5.5000000000000003E-4</v>
      </c>
      <c r="I29" s="267">
        <f>E29*H29</f>
        <v>5.5000000000000003E-4</v>
      </c>
      <c r="J29" s="266">
        <v>0</v>
      </c>
      <c r="K29" s="267">
        <f>E29*J29</f>
        <v>0</v>
      </c>
      <c r="O29" s="259">
        <v>2</v>
      </c>
      <c r="AA29" s="232">
        <v>1</v>
      </c>
      <c r="AB29" s="232">
        <v>7</v>
      </c>
      <c r="AC29" s="232">
        <v>7</v>
      </c>
      <c r="AZ29" s="232">
        <v>2</v>
      </c>
      <c r="BA29" s="232">
        <f>IF(AZ29=1,G29,0)</f>
        <v>0</v>
      </c>
      <c r="BB29" s="232">
        <f>IF(AZ29=2,G29,0)</f>
        <v>0</v>
      </c>
      <c r="BC29" s="232">
        <f>IF(AZ29=3,G29,0)</f>
        <v>0</v>
      </c>
      <c r="BD29" s="232">
        <f>IF(AZ29=4,G29,0)</f>
        <v>0</v>
      </c>
      <c r="BE29" s="232">
        <f>IF(AZ29=5,G29,0)</f>
        <v>0</v>
      </c>
      <c r="CA29" s="259">
        <v>1</v>
      </c>
      <c r="CB29" s="259">
        <v>7</v>
      </c>
    </row>
    <row r="30" spans="1:80" x14ac:dyDescent="0.2">
      <c r="A30" s="260">
        <v>11</v>
      </c>
      <c r="B30" s="261" t="s">
        <v>439</v>
      </c>
      <c r="C30" s="262" t="s">
        <v>440</v>
      </c>
      <c r="D30" s="263" t="s">
        <v>197</v>
      </c>
      <c r="E30" s="264">
        <v>1</v>
      </c>
      <c r="F30" s="264">
        <v>0</v>
      </c>
      <c r="G30" s="265">
        <f>E30*F30</f>
        <v>0</v>
      </c>
      <c r="H30" s="266">
        <v>5.0000000000000001E-4</v>
      </c>
      <c r="I30" s="267">
        <f>E30*H30</f>
        <v>5.0000000000000001E-4</v>
      </c>
      <c r="J30" s="266">
        <v>0</v>
      </c>
      <c r="K30" s="267">
        <f>E30*J30</f>
        <v>0</v>
      </c>
      <c r="O30" s="259">
        <v>2</v>
      </c>
      <c r="AA30" s="232">
        <v>1</v>
      </c>
      <c r="AB30" s="232">
        <v>7</v>
      </c>
      <c r="AC30" s="232">
        <v>7</v>
      </c>
      <c r="AZ30" s="232">
        <v>2</v>
      </c>
      <c r="BA30" s="232">
        <f>IF(AZ30=1,G30,0)</f>
        <v>0</v>
      </c>
      <c r="BB30" s="232">
        <f>IF(AZ30=2,G30,0)</f>
        <v>0</v>
      </c>
      <c r="BC30" s="232">
        <f>IF(AZ30=3,G30,0)</f>
        <v>0</v>
      </c>
      <c r="BD30" s="232">
        <f>IF(AZ30=4,G30,0)</f>
        <v>0</v>
      </c>
      <c r="BE30" s="232">
        <f>IF(AZ30=5,G30,0)</f>
        <v>0</v>
      </c>
      <c r="CA30" s="259">
        <v>1</v>
      </c>
      <c r="CB30" s="259">
        <v>7</v>
      </c>
    </row>
    <row r="31" spans="1:80" x14ac:dyDescent="0.2">
      <c r="A31" s="260">
        <v>12</v>
      </c>
      <c r="B31" s="261" t="s">
        <v>441</v>
      </c>
      <c r="C31" s="262" t="s">
        <v>442</v>
      </c>
      <c r="D31" s="263" t="s">
        <v>197</v>
      </c>
      <c r="E31" s="264">
        <v>8</v>
      </c>
      <c r="F31" s="264">
        <v>0</v>
      </c>
      <c r="G31" s="265">
        <f>E31*F31</f>
        <v>0</v>
      </c>
      <c r="H31" s="266">
        <v>0</v>
      </c>
      <c r="I31" s="267">
        <f>E31*H31</f>
        <v>0</v>
      </c>
      <c r="J31" s="266">
        <v>0</v>
      </c>
      <c r="K31" s="267">
        <f>E31*J31</f>
        <v>0</v>
      </c>
      <c r="O31" s="259">
        <v>2</v>
      </c>
      <c r="AA31" s="232">
        <v>1</v>
      </c>
      <c r="AB31" s="232">
        <v>7</v>
      </c>
      <c r="AC31" s="232">
        <v>7</v>
      </c>
      <c r="AZ31" s="232">
        <v>2</v>
      </c>
      <c r="BA31" s="232">
        <f>IF(AZ31=1,G31,0)</f>
        <v>0</v>
      </c>
      <c r="BB31" s="232">
        <f>IF(AZ31=2,G31,0)</f>
        <v>0</v>
      </c>
      <c r="BC31" s="232">
        <f>IF(AZ31=3,G31,0)</f>
        <v>0</v>
      </c>
      <c r="BD31" s="232">
        <f>IF(AZ31=4,G31,0)</f>
        <v>0</v>
      </c>
      <c r="BE31" s="232">
        <f>IF(AZ31=5,G31,0)</f>
        <v>0</v>
      </c>
      <c r="CA31" s="259">
        <v>1</v>
      </c>
      <c r="CB31" s="259">
        <v>7</v>
      </c>
    </row>
    <row r="32" spans="1:80" x14ac:dyDescent="0.2">
      <c r="A32" s="268"/>
      <c r="B32" s="271"/>
      <c r="C32" s="328" t="s">
        <v>198</v>
      </c>
      <c r="D32" s="329"/>
      <c r="E32" s="272">
        <v>1</v>
      </c>
      <c r="F32" s="273"/>
      <c r="G32" s="274"/>
      <c r="H32" s="275"/>
      <c r="I32" s="269"/>
      <c r="J32" s="276"/>
      <c r="K32" s="269"/>
      <c r="M32" s="298">
        <v>4.2506944444444441</v>
      </c>
      <c r="O32" s="259"/>
    </row>
    <row r="33" spans="1:80" x14ac:dyDescent="0.2">
      <c r="A33" s="268"/>
      <c r="B33" s="271"/>
      <c r="C33" s="328" t="s">
        <v>443</v>
      </c>
      <c r="D33" s="329"/>
      <c r="E33" s="272">
        <v>6</v>
      </c>
      <c r="F33" s="273"/>
      <c r="G33" s="274"/>
      <c r="H33" s="275"/>
      <c r="I33" s="269"/>
      <c r="J33" s="276"/>
      <c r="K33" s="269"/>
      <c r="M33" s="298">
        <v>8.3791666666666664</v>
      </c>
      <c r="O33" s="259"/>
    </row>
    <row r="34" spans="1:80" x14ac:dyDescent="0.2">
      <c r="A34" s="268"/>
      <c r="B34" s="271"/>
      <c r="C34" s="328" t="s">
        <v>199</v>
      </c>
      <c r="D34" s="329"/>
      <c r="E34" s="272">
        <v>1</v>
      </c>
      <c r="F34" s="273"/>
      <c r="G34" s="274"/>
      <c r="H34" s="275"/>
      <c r="I34" s="269"/>
      <c r="J34" s="276"/>
      <c r="K34" s="269"/>
      <c r="M34" s="298">
        <v>8.4590277777777789</v>
      </c>
      <c r="O34" s="259"/>
    </row>
    <row r="35" spans="1:80" x14ac:dyDescent="0.2">
      <c r="A35" s="260">
        <v>13</v>
      </c>
      <c r="B35" s="261" t="s">
        <v>444</v>
      </c>
      <c r="C35" s="262" t="s">
        <v>445</v>
      </c>
      <c r="D35" s="263" t="s">
        <v>197</v>
      </c>
      <c r="E35" s="264">
        <v>8</v>
      </c>
      <c r="F35" s="264">
        <v>0</v>
      </c>
      <c r="G35" s="265">
        <f>E35*F35</f>
        <v>0</v>
      </c>
      <c r="H35" s="266">
        <v>0</v>
      </c>
      <c r="I35" s="267">
        <f>E35*H35</f>
        <v>0</v>
      </c>
      <c r="J35" s="266">
        <v>0</v>
      </c>
      <c r="K35" s="267">
        <f>E35*J35</f>
        <v>0</v>
      </c>
      <c r="O35" s="259">
        <v>2</v>
      </c>
      <c r="AA35" s="232">
        <v>1</v>
      </c>
      <c r="AB35" s="232">
        <v>7</v>
      </c>
      <c r="AC35" s="232">
        <v>7</v>
      </c>
      <c r="AZ35" s="232">
        <v>2</v>
      </c>
      <c r="BA35" s="232">
        <f>IF(AZ35=1,G35,0)</f>
        <v>0</v>
      </c>
      <c r="BB35" s="232">
        <f>IF(AZ35=2,G35,0)</f>
        <v>0</v>
      </c>
      <c r="BC35" s="232">
        <f>IF(AZ35=3,G35,0)</f>
        <v>0</v>
      </c>
      <c r="BD35" s="232">
        <f>IF(AZ35=4,G35,0)</f>
        <v>0</v>
      </c>
      <c r="BE35" s="232">
        <f>IF(AZ35=5,G35,0)</f>
        <v>0</v>
      </c>
      <c r="CA35" s="259">
        <v>1</v>
      </c>
      <c r="CB35" s="259">
        <v>7</v>
      </c>
    </row>
    <row r="36" spans="1:80" x14ac:dyDescent="0.2">
      <c r="A36" s="268"/>
      <c r="B36" s="271"/>
      <c r="C36" s="328" t="s">
        <v>205</v>
      </c>
      <c r="D36" s="329"/>
      <c r="E36" s="272">
        <v>1</v>
      </c>
      <c r="F36" s="273"/>
      <c r="G36" s="274"/>
      <c r="H36" s="275"/>
      <c r="I36" s="269"/>
      <c r="J36" s="276"/>
      <c r="K36" s="269"/>
      <c r="M36" s="298">
        <v>4.209027777777778</v>
      </c>
      <c r="O36" s="259"/>
    </row>
    <row r="37" spans="1:80" x14ac:dyDescent="0.2">
      <c r="A37" s="268"/>
      <c r="B37" s="271"/>
      <c r="C37" s="328" t="s">
        <v>446</v>
      </c>
      <c r="D37" s="329"/>
      <c r="E37" s="272">
        <v>5</v>
      </c>
      <c r="F37" s="273"/>
      <c r="G37" s="274"/>
      <c r="H37" s="275"/>
      <c r="I37" s="269"/>
      <c r="J37" s="276"/>
      <c r="K37" s="269"/>
      <c r="M37" s="298">
        <v>8.3784722222222232</v>
      </c>
      <c r="O37" s="259"/>
    </row>
    <row r="38" spans="1:80" x14ac:dyDescent="0.2">
      <c r="A38" s="268"/>
      <c r="B38" s="271"/>
      <c r="C38" s="328" t="s">
        <v>207</v>
      </c>
      <c r="D38" s="329"/>
      <c r="E38" s="272">
        <v>1</v>
      </c>
      <c r="F38" s="273"/>
      <c r="G38" s="274"/>
      <c r="H38" s="275"/>
      <c r="I38" s="269"/>
      <c r="J38" s="276"/>
      <c r="K38" s="269"/>
      <c r="M38" s="298">
        <v>8.4173611111111111</v>
      </c>
      <c r="O38" s="259"/>
    </row>
    <row r="39" spans="1:80" x14ac:dyDescent="0.2">
      <c r="A39" s="268"/>
      <c r="B39" s="271"/>
      <c r="C39" s="328" t="s">
        <v>447</v>
      </c>
      <c r="D39" s="329"/>
      <c r="E39" s="272">
        <v>1</v>
      </c>
      <c r="F39" s="273"/>
      <c r="G39" s="274"/>
      <c r="H39" s="275"/>
      <c r="I39" s="269"/>
      <c r="J39" s="276"/>
      <c r="K39" s="269"/>
      <c r="M39" s="298">
        <v>8.500694444444445</v>
      </c>
      <c r="O39" s="259"/>
    </row>
    <row r="40" spans="1:80" ht="22.5" x14ac:dyDescent="0.2">
      <c r="A40" s="260">
        <v>14</v>
      </c>
      <c r="B40" s="261" t="s">
        <v>448</v>
      </c>
      <c r="C40" s="262" t="s">
        <v>449</v>
      </c>
      <c r="D40" s="263" t="s">
        <v>197</v>
      </c>
      <c r="E40" s="264">
        <v>3</v>
      </c>
      <c r="F40" s="264">
        <v>0</v>
      </c>
      <c r="G40" s="265">
        <f>E40*F40</f>
        <v>0</v>
      </c>
      <c r="H40" s="266">
        <v>1.2700000000000001E-3</v>
      </c>
      <c r="I40" s="267">
        <f>E40*H40</f>
        <v>3.81E-3</v>
      </c>
      <c r="J40" s="266">
        <v>0</v>
      </c>
      <c r="K40" s="267">
        <f>E40*J40</f>
        <v>0</v>
      </c>
      <c r="O40" s="259">
        <v>2</v>
      </c>
      <c r="AA40" s="232">
        <v>1</v>
      </c>
      <c r="AB40" s="232">
        <v>7</v>
      </c>
      <c r="AC40" s="232">
        <v>7</v>
      </c>
      <c r="AZ40" s="232">
        <v>2</v>
      </c>
      <c r="BA40" s="232">
        <f>IF(AZ40=1,G40,0)</f>
        <v>0</v>
      </c>
      <c r="BB40" s="232">
        <f>IF(AZ40=2,G40,0)</f>
        <v>0</v>
      </c>
      <c r="BC40" s="232">
        <f>IF(AZ40=3,G40,0)</f>
        <v>0</v>
      </c>
      <c r="BD40" s="232">
        <f>IF(AZ40=4,G40,0)</f>
        <v>0</v>
      </c>
      <c r="BE40" s="232">
        <f>IF(AZ40=5,G40,0)</f>
        <v>0</v>
      </c>
      <c r="CA40" s="259">
        <v>1</v>
      </c>
      <c r="CB40" s="259">
        <v>7</v>
      </c>
    </row>
    <row r="41" spans="1:80" x14ac:dyDescent="0.2">
      <c r="A41" s="260">
        <v>15</v>
      </c>
      <c r="B41" s="261" t="s">
        <v>450</v>
      </c>
      <c r="C41" s="262" t="s">
        <v>451</v>
      </c>
      <c r="D41" s="263" t="s">
        <v>124</v>
      </c>
      <c r="E41" s="264">
        <v>27.2</v>
      </c>
      <c r="F41" s="264">
        <v>0</v>
      </c>
      <c r="G41" s="265">
        <f>E41*F41</f>
        <v>0</v>
      </c>
      <c r="H41" s="266">
        <v>0</v>
      </c>
      <c r="I41" s="267">
        <f>E41*H41</f>
        <v>0</v>
      </c>
      <c r="J41" s="266">
        <v>0</v>
      </c>
      <c r="K41" s="267">
        <f>E41*J41</f>
        <v>0</v>
      </c>
      <c r="O41" s="259">
        <v>2</v>
      </c>
      <c r="AA41" s="232">
        <v>1</v>
      </c>
      <c r="AB41" s="232">
        <v>7</v>
      </c>
      <c r="AC41" s="232">
        <v>7</v>
      </c>
      <c r="AZ41" s="232">
        <v>2</v>
      </c>
      <c r="BA41" s="232">
        <f>IF(AZ41=1,G41,0)</f>
        <v>0</v>
      </c>
      <c r="BB41" s="232">
        <f>IF(AZ41=2,G41,0)</f>
        <v>0</v>
      </c>
      <c r="BC41" s="232">
        <f>IF(AZ41=3,G41,0)</f>
        <v>0</v>
      </c>
      <c r="BD41" s="232">
        <f>IF(AZ41=4,G41,0)</f>
        <v>0</v>
      </c>
      <c r="BE41" s="232">
        <f>IF(AZ41=5,G41,0)</f>
        <v>0</v>
      </c>
      <c r="CA41" s="259">
        <v>1</v>
      </c>
      <c r="CB41" s="259">
        <v>7</v>
      </c>
    </row>
    <row r="42" spans="1:80" x14ac:dyDescent="0.2">
      <c r="A42" s="268"/>
      <c r="B42" s="271"/>
      <c r="C42" s="328" t="s">
        <v>452</v>
      </c>
      <c r="D42" s="329"/>
      <c r="E42" s="272">
        <v>27.2</v>
      </c>
      <c r="F42" s="273"/>
      <c r="G42" s="274"/>
      <c r="H42" s="275"/>
      <c r="I42" s="269"/>
      <c r="J42" s="276"/>
      <c r="K42" s="269"/>
      <c r="M42" s="270" t="s">
        <v>452</v>
      </c>
      <c r="O42" s="259"/>
    </row>
    <row r="43" spans="1:80" x14ac:dyDescent="0.2">
      <c r="A43" s="260">
        <v>16</v>
      </c>
      <c r="B43" s="261" t="s">
        <v>453</v>
      </c>
      <c r="C43" s="262" t="s">
        <v>454</v>
      </c>
      <c r="D43" s="263" t="s">
        <v>124</v>
      </c>
      <c r="E43" s="264">
        <v>100</v>
      </c>
      <c r="F43" s="264">
        <v>0</v>
      </c>
      <c r="G43" s="265">
        <f>E43*F43</f>
        <v>0</v>
      </c>
      <c r="H43" s="266">
        <v>0</v>
      </c>
      <c r="I43" s="267">
        <f>E43*H43</f>
        <v>0</v>
      </c>
      <c r="J43" s="266">
        <v>0</v>
      </c>
      <c r="K43" s="267">
        <f>E43*J43</f>
        <v>0</v>
      </c>
      <c r="O43" s="259">
        <v>2</v>
      </c>
      <c r="AA43" s="232">
        <v>1</v>
      </c>
      <c r="AB43" s="232">
        <v>7</v>
      </c>
      <c r="AC43" s="232">
        <v>7</v>
      </c>
      <c r="AZ43" s="232">
        <v>2</v>
      </c>
      <c r="BA43" s="232">
        <f>IF(AZ43=1,G43,0)</f>
        <v>0</v>
      </c>
      <c r="BB43" s="232">
        <f>IF(AZ43=2,G43,0)</f>
        <v>0</v>
      </c>
      <c r="BC43" s="232">
        <f>IF(AZ43=3,G43,0)</f>
        <v>0</v>
      </c>
      <c r="BD43" s="232">
        <f>IF(AZ43=4,G43,0)</f>
        <v>0</v>
      </c>
      <c r="BE43" s="232">
        <f>IF(AZ43=5,G43,0)</f>
        <v>0</v>
      </c>
      <c r="CA43" s="259">
        <v>1</v>
      </c>
      <c r="CB43" s="259">
        <v>7</v>
      </c>
    </row>
    <row r="44" spans="1:80" x14ac:dyDescent="0.2">
      <c r="A44" s="260">
        <v>17</v>
      </c>
      <c r="B44" s="261" t="s">
        <v>195</v>
      </c>
      <c r="C44" s="262" t="s">
        <v>455</v>
      </c>
      <c r="D44" s="263" t="s">
        <v>197</v>
      </c>
      <c r="E44" s="264">
        <v>5</v>
      </c>
      <c r="F44" s="264">
        <v>0</v>
      </c>
      <c r="G44" s="265">
        <f>E44*F44</f>
        <v>0</v>
      </c>
      <c r="H44" s="266">
        <v>0</v>
      </c>
      <c r="I44" s="267">
        <f>E44*H44</f>
        <v>0</v>
      </c>
      <c r="J44" s="266"/>
      <c r="K44" s="267">
        <f>E44*J44</f>
        <v>0</v>
      </c>
      <c r="O44" s="259">
        <v>2</v>
      </c>
      <c r="AA44" s="232">
        <v>12</v>
      </c>
      <c r="AB44" s="232">
        <v>0</v>
      </c>
      <c r="AC44" s="232">
        <v>48</v>
      </c>
      <c r="AZ44" s="232">
        <v>2</v>
      </c>
      <c r="BA44" s="232">
        <f>IF(AZ44=1,G44,0)</f>
        <v>0</v>
      </c>
      <c r="BB44" s="232">
        <f>IF(AZ44=2,G44,0)</f>
        <v>0</v>
      </c>
      <c r="BC44" s="232">
        <f>IF(AZ44=3,G44,0)</f>
        <v>0</v>
      </c>
      <c r="BD44" s="232">
        <f>IF(AZ44=4,G44,0)</f>
        <v>0</v>
      </c>
      <c r="BE44" s="232">
        <f>IF(AZ44=5,G44,0)</f>
        <v>0</v>
      </c>
      <c r="CA44" s="259">
        <v>12</v>
      </c>
      <c r="CB44" s="259">
        <v>0</v>
      </c>
    </row>
    <row r="45" spans="1:80" x14ac:dyDescent="0.2">
      <c r="A45" s="260">
        <v>18</v>
      </c>
      <c r="B45" s="261" t="s">
        <v>456</v>
      </c>
      <c r="C45" s="262" t="s">
        <v>457</v>
      </c>
      <c r="D45" s="263" t="s">
        <v>12</v>
      </c>
      <c r="E45" s="264"/>
      <c r="F45" s="264">
        <v>0</v>
      </c>
      <c r="G45" s="265">
        <f>E45*F45</f>
        <v>0</v>
      </c>
      <c r="H45" s="266">
        <v>0</v>
      </c>
      <c r="I45" s="267">
        <f>E45*H45</f>
        <v>0</v>
      </c>
      <c r="J45" s="266"/>
      <c r="K45" s="267">
        <f>E45*J45</f>
        <v>0</v>
      </c>
      <c r="O45" s="259">
        <v>2</v>
      </c>
      <c r="AA45" s="232">
        <v>7</v>
      </c>
      <c r="AB45" s="232">
        <v>1002</v>
      </c>
      <c r="AC45" s="232">
        <v>5</v>
      </c>
      <c r="AZ45" s="232">
        <v>2</v>
      </c>
      <c r="BA45" s="232">
        <f>IF(AZ45=1,G45,0)</f>
        <v>0</v>
      </c>
      <c r="BB45" s="232">
        <f>IF(AZ45=2,G45,0)</f>
        <v>0</v>
      </c>
      <c r="BC45" s="232">
        <f>IF(AZ45=3,G45,0)</f>
        <v>0</v>
      </c>
      <c r="BD45" s="232">
        <f>IF(AZ45=4,G45,0)</f>
        <v>0</v>
      </c>
      <c r="BE45" s="232">
        <f>IF(AZ45=5,G45,0)</f>
        <v>0</v>
      </c>
      <c r="CA45" s="259">
        <v>7</v>
      </c>
      <c r="CB45" s="259">
        <v>1002</v>
      </c>
    </row>
    <row r="46" spans="1:80" x14ac:dyDescent="0.2">
      <c r="A46" s="277"/>
      <c r="B46" s="278" t="s">
        <v>99</v>
      </c>
      <c r="C46" s="279" t="s">
        <v>421</v>
      </c>
      <c r="D46" s="280"/>
      <c r="E46" s="281"/>
      <c r="F46" s="282"/>
      <c r="G46" s="283">
        <f>SUM(G17:G45)</f>
        <v>0</v>
      </c>
      <c r="H46" s="284"/>
      <c r="I46" s="285">
        <f>SUM(I17:I45)</f>
        <v>3.7884000000000001E-2</v>
      </c>
      <c r="J46" s="284"/>
      <c r="K46" s="285">
        <f>SUM(K17:K45)</f>
        <v>0</v>
      </c>
      <c r="O46" s="259">
        <v>4</v>
      </c>
      <c r="BA46" s="286">
        <f>SUM(BA17:BA45)</f>
        <v>0</v>
      </c>
      <c r="BB46" s="286">
        <f>SUM(BB17:BB45)</f>
        <v>0</v>
      </c>
      <c r="BC46" s="286">
        <f>SUM(BC17:BC45)</f>
        <v>0</v>
      </c>
      <c r="BD46" s="286">
        <f>SUM(BD17:BD45)</f>
        <v>0</v>
      </c>
      <c r="BE46" s="286">
        <f>SUM(BE17:BE45)</f>
        <v>0</v>
      </c>
    </row>
    <row r="47" spans="1:80" x14ac:dyDescent="0.2">
      <c r="A47" s="249" t="s">
        <v>97</v>
      </c>
      <c r="B47" s="250" t="s">
        <v>458</v>
      </c>
      <c r="C47" s="251" t="s">
        <v>459</v>
      </c>
      <c r="D47" s="252"/>
      <c r="E47" s="253"/>
      <c r="F47" s="253"/>
      <c r="G47" s="254"/>
      <c r="H47" s="255"/>
      <c r="I47" s="256"/>
      <c r="J47" s="257"/>
      <c r="K47" s="258"/>
      <c r="O47" s="259">
        <v>1</v>
      </c>
    </row>
    <row r="48" spans="1:80" x14ac:dyDescent="0.2">
      <c r="A48" s="260">
        <v>19</v>
      </c>
      <c r="B48" s="261" t="s">
        <v>461</v>
      </c>
      <c r="C48" s="262" t="s">
        <v>462</v>
      </c>
      <c r="D48" s="263" t="s">
        <v>124</v>
      </c>
      <c r="E48" s="264">
        <v>23.8</v>
      </c>
      <c r="F48" s="264">
        <v>0</v>
      </c>
      <c r="G48" s="265">
        <f>E48*F48</f>
        <v>0</v>
      </c>
      <c r="H48" s="266">
        <v>4.8999999999999998E-4</v>
      </c>
      <c r="I48" s="267">
        <f>E48*H48</f>
        <v>1.1662E-2</v>
      </c>
      <c r="J48" s="266">
        <v>0</v>
      </c>
      <c r="K48" s="267">
        <f>E48*J48</f>
        <v>0</v>
      </c>
      <c r="O48" s="259">
        <v>2</v>
      </c>
      <c r="AA48" s="232">
        <v>1</v>
      </c>
      <c r="AB48" s="232">
        <v>7</v>
      </c>
      <c r="AC48" s="232">
        <v>7</v>
      </c>
      <c r="AZ48" s="232">
        <v>2</v>
      </c>
      <c r="BA48" s="232">
        <f>IF(AZ48=1,G48,0)</f>
        <v>0</v>
      </c>
      <c r="BB48" s="232">
        <f>IF(AZ48=2,G48,0)</f>
        <v>0</v>
      </c>
      <c r="BC48" s="232">
        <f>IF(AZ48=3,G48,0)</f>
        <v>0</v>
      </c>
      <c r="BD48" s="232">
        <f>IF(AZ48=4,G48,0)</f>
        <v>0</v>
      </c>
      <c r="BE48" s="232">
        <f>IF(AZ48=5,G48,0)</f>
        <v>0</v>
      </c>
      <c r="CA48" s="259">
        <v>1</v>
      </c>
      <c r="CB48" s="259">
        <v>7</v>
      </c>
    </row>
    <row r="49" spans="1:80" x14ac:dyDescent="0.2">
      <c r="A49" s="268"/>
      <c r="B49" s="271"/>
      <c r="C49" s="328" t="s">
        <v>463</v>
      </c>
      <c r="D49" s="329"/>
      <c r="E49" s="272">
        <v>5.5</v>
      </c>
      <c r="F49" s="273"/>
      <c r="G49" s="274"/>
      <c r="H49" s="275"/>
      <c r="I49" s="269"/>
      <c r="J49" s="276"/>
      <c r="K49" s="269"/>
      <c r="M49" s="270" t="s">
        <v>463</v>
      </c>
      <c r="O49" s="259"/>
    </row>
    <row r="50" spans="1:80" x14ac:dyDescent="0.2">
      <c r="A50" s="268"/>
      <c r="B50" s="271"/>
      <c r="C50" s="328" t="s">
        <v>464</v>
      </c>
      <c r="D50" s="329"/>
      <c r="E50" s="272">
        <v>4.8</v>
      </c>
      <c r="F50" s="273"/>
      <c r="G50" s="274"/>
      <c r="H50" s="275"/>
      <c r="I50" s="269"/>
      <c r="J50" s="276"/>
      <c r="K50" s="269"/>
      <c r="M50" s="270" t="s">
        <v>464</v>
      </c>
      <c r="O50" s="259"/>
    </row>
    <row r="51" spans="1:80" x14ac:dyDescent="0.2">
      <c r="A51" s="268"/>
      <c r="B51" s="271"/>
      <c r="C51" s="328" t="s">
        <v>465</v>
      </c>
      <c r="D51" s="329"/>
      <c r="E51" s="272">
        <v>13.5</v>
      </c>
      <c r="F51" s="273"/>
      <c r="G51" s="274"/>
      <c r="H51" s="275"/>
      <c r="I51" s="269"/>
      <c r="J51" s="276"/>
      <c r="K51" s="269"/>
      <c r="M51" s="270" t="s">
        <v>465</v>
      </c>
      <c r="O51" s="259"/>
    </row>
    <row r="52" spans="1:80" x14ac:dyDescent="0.2">
      <c r="A52" s="260">
        <v>20</v>
      </c>
      <c r="B52" s="261" t="s">
        <v>466</v>
      </c>
      <c r="C52" s="262" t="s">
        <v>467</v>
      </c>
      <c r="D52" s="263" t="s">
        <v>124</v>
      </c>
      <c r="E52" s="264">
        <v>17.600000000000001</v>
      </c>
      <c r="F52" s="264">
        <v>0</v>
      </c>
      <c r="G52" s="265">
        <f>E52*F52</f>
        <v>0</v>
      </c>
      <c r="H52" s="266">
        <v>5.1999999999999995E-4</v>
      </c>
      <c r="I52" s="267">
        <f>E52*H52</f>
        <v>9.1520000000000004E-3</v>
      </c>
      <c r="J52" s="266">
        <v>0</v>
      </c>
      <c r="K52" s="267">
        <f>E52*J52</f>
        <v>0</v>
      </c>
      <c r="O52" s="259">
        <v>2</v>
      </c>
      <c r="AA52" s="232">
        <v>1</v>
      </c>
      <c r="AB52" s="232">
        <v>7</v>
      </c>
      <c r="AC52" s="232">
        <v>7</v>
      </c>
      <c r="AZ52" s="232">
        <v>2</v>
      </c>
      <c r="BA52" s="232">
        <f>IF(AZ52=1,G52,0)</f>
        <v>0</v>
      </c>
      <c r="BB52" s="232">
        <f>IF(AZ52=2,G52,0)</f>
        <v>0</v>
      </c>
      <c r="BC52" s="232">
        <f>IF(AZ52=3,G52,0)</f>
        <v>0</v>
      </c>
      <c r="BD52" s="232">
        <f>IF(AZ52=4,G52,0)</f>
        <v>0</v>
      </c>
      <c r="BE52" s="232">
        <f>IF(AZ52=5,G52,0)</f>
        <v>0</v>
      </c>
      <c r="CA52" s="259">
        <v>1</v>
      </c>
      <c r="CB52" s="259">
        <v>7</v>
      </c>
    </row>
    <row r="53" spans="1:80" x14ac:dyDescent="0.2">
      <c r="A53" s="268"/>
      <c r="B53" s="271"/>
      <c r="C53" s="328" t="s">
        <v>468</v>
      </c>
      <c r="D53" s="329"/>
      <c r="E53" s="272">
        <v>7</v>
      </c>
      <c r="F53" s="273"/>
      <c r="G53" s="274"/>
      <c r="H53" s="275"/>
      <c r="I53" s="269"/>
      <c r="J53" s="276"/>
      <c r="K53" s="269"/>
      <c r="M53" s="270" t="s">
        <v>468</v>
      </c>
      <c r="O53" s="259"/>
    </row>
    <row r="54" spans="1:80" x14ac:dyDescent="0.2">
      <c r="A54" s="268"/>
      <c r="B54" s="271"/>
      <c r="C54" s="328" t="s">
        <v>469</v>
      </c>
      <c r="D54" s="329"/>
      <c r="E54" s="272">
        <v>4.2</v>
      </c>
      <c r="F54" s="273"/>
      <c r="G54" s="274"/>
      <c r="H54" s="275"/>
      <c r="I54" s="269"/>
      <c r="J54" s="276"/>
      <c r="K54" s="269"/>
      <c r="M54" s="270" t="s">
        <v>469</v>
      </c>
      <c r="O54" s="259"/>
    </row>
    <row r="55" spans="1:80" x14ac:dyDescent="0.2">
      <c r="A55" s="268"/>
      <c r="B55" s="271"/>
      <c r="C55" s="328" t="s">
        <v>470</v>
      </c>
      <c r="D55" s="329"/>
      <c r="E55" s="272">
        <v>6.4</v>
      </c>
      <c r="F55" s="273"/>
      <c r="G55" s="274"/>
      <c r="H55" s="275"/>
      <c r="I55" s="269"/>
      <c r="J55" s="276"/>
      <c r="K55" s="269"/>
      <c r="M55" s="270" t="s">
        <v>470</v>
      </c>
      <c r="O55" s="259"/>
    </row>
    <row r="56" spans="1:80" x14ac:dyDescent="0.2">
      <c r="A56" s="260">
        <v>21</v>
      </c>
      <c r="B56" s="261" t="s">
        <v>471</v>
      </c>
      <c r="C56" s="262" t="s">
        <v>472</v>
      </c>
      <c r="D56" s="263" t="s">
        <v>124</v>
      </c>
      <c r="E56" s="264">
        <v>8</v>
      </c>
      <c r="F56" s="264">
        <v>0</v>
      </c>
      <c r="G56" s="265">
        <f>E56*F56</f>
        <v>0</v>
      </c>
      <c r="H56" s="266">
        <v>5.9000000000000003E-4</v>
      </c>
      <c r="I56" s="267">
        <f>E56*H56</f>
        <v>4.7200000000000002E-3</v>
      </c>
      <c r="J56" s="266">
        <v>0</v>
      </c>
      <c r="K56" s="267">
        <f>E56*J56</f>
        <v>0</v>
      </c>
      <c r="O56" s="259">
        <v>2</v>
      </c>
      <c r="AA56" s="232">
        <v>1</v>
      </c>
      <c r="AB56" s="232">
        <v>7</v>
      </c>
      <c r="AC56" s="232">
        <v>7</v>
      </c>
      <c r="AZ56" s="232">
        <v>2</v>
      </c>
      <c r="BA56" s="232">
        <f>IF(AZ56=1,G56,0)</f>
        <v>0</v>
      </c>
      <c r="BB56" s="232">
        <f>IF(AZ56=2,G56,0)</f>
        <v>0</v>
      </c>
      <c r="BC56" s="232">
        <f>IF(AZ56=3,G56,0)</f>
        <v>0</v>
      </c>
      <c r="BD56" s="232">
        <f>IF(AZ56=4,G56,0)</f>
        <v>0</v>
      </c>
      <c r="BE56" s="232">
        <f>IF(AZ56=5,G56,0)</f>
        <v>0</v>
      </c>
      <c r="CA56" s="259">
        <v>1</v>
      </c>
      <c r="CB56" s="259">
        <v>7</v>
      </c>
    </row>
    <row r="57" spans="1:80" x14ac:dyDescent="0.2">
      <c r="A57" s="268"/>
      <c r="B57" s="271"/>
      <c r="C57" s="328" t="s">
        <v>473</v>
      </c>
      <c r="D57" s="329"/>
      <c r="E57" s="272">
        <v>8</v>
      </c>
      <c r="F57" s="273"/>
      <c r="G57" s="274"/>
      <c r="H57" s="275"/>
      <c r="I57" s="269"/>
      <c r="J57" s="276"/>
      <c r="K57" s="269"/>
      <c r="M57" s="270" t="s">
        <v>473</v>
      </c>
      <c r="O57" s="259"/>
    </row>
    <row r="58" spans="1:80" ht="22.5" x14ac:dyDescent="0.2">
      <c r="A58" s="260">
        <v>22</v>
      </c>
      <c r="B58" s="261" t="s">
        <v>474</v>
      </c>
      <c r="C58" s="262" t="s">
        <v>475</v>
      </c>
      <c r="D58" s="263" t="s">
        <v>124</v>
      </c>
      <c r="E58" s="264">
        <v>23.8</v>
      </c>
      <c r="F58" s="264">
        <v>0</v>
      </c>
      <c r="G58" s="265">
        <f>E58*F58</f>
        <v>0</v>
      </c>
      <c r="H58" s="266">
        <v>3.0000000000000001E-5</v>
      </c>
      <c r="I58" s="267">
        <f>E58*H58</f>
        <v>7.1400000000000001E-4</v>
      </c>
      <c r="J58" s="266">
        <v>0</v>
      </c>
      <c r="K58" s="267">
        <f>E58*J58</f>
        <v>0</v>
      </c>
      <c r="O58" s="259">
        <v>2</v>
      </c>
      <c r="AA58" s="232">
        <v>1</v>
      </c>
      <c r="AB58" s="232">
        <v>7</v>
      </c>
      <c r="AC58" s="232">
        <v>7</v>
      </c>
      <c r="AZ58" s="232">
        <v>2</v>
      </c>
      <c r="BA58" s="232">
        <f>IF(AZ58=1,G58,0)</f>
        <v>0</v>
      </c>
      <c r="BB58" s="232">
        <f>IF(AZ58=2,G58,0)</f>
        <v>0</v>
      </c>
      <c r="BC58" s="232">
        <f>IF(AZ58=3,G58,0)</f>
        <v>0</v>
      </c>
      <c r="BD58" s="232">
        <f>IF(AZ58=4,G58,0)</f>
        <v>0</v>
      </c>
      <c r="BE58" s="232">
        <f>IF(AZ58=5,G58,0)</f>
        <v>0</v>
      </c>
      <c r="CA58" s="259">
        <v>1</v>
      </c>
      <c r="CB58" s="259">
        <v>7</v>
      </c>
    </row>
    <row r="59" spans="1:80" ht="22.5" x14ac:dyDescent="0.2">
      <c r="A59" s="260">
        <v>23</v>
      </c>
      <c r="B59" s="261" t="s">
        <v>476</v>
      </c>
      <c r="C59" s="262" t="s">
        <v>477</v>
      </c>
      <c r="D59" s="263" t="s">
        <v>124</v>
      </c>
      <c r="E59" s="264">
        <v>17.600000000000001</v>
      </c>
      <c r="F59" s="264">
        <v>0</v>
      </c>
      <c r="G59" s="265">
        <f>E59*F59</f>
        <v>0</v>
      </c>
      <c r="H59" s="266">
        <v>6.0000000000000002E-5</v>
      </c>
      <c r="I59" s="267">
        <f>E59*H59</f>
        <v>1.0560000000000001E-3</v>
      </c>
      <c r="J59" s="266">
        <v>0</v>
      </c>
      <c r="K59" s="267">
        <f>E59*J59</f>
        <v>0</v>
      </c>
      <c r="O59" s="259">
        <v>2</v>
      </c>
      <c r="AA59" s="232">
        <v>1</v>
      </c>
      <c r="AB59" s="232">
        <v>7</v>
      </c>
      <c r="AC59" s="232">
        <v>7</v>
      </c>
      <c r="AZ59" s="232">
        <v>2</v>
      </c>
      <c r="BA59" s="232">
        <f>IF(AZ59=1,G59,0)</f>
        <v>0</v>
      </c>
      <c r="BB59" s="232">
        <f>IF(AZ59=2,G59,0)</f>
        <v>0</v>
      </c>
      <c r="BC59" s="232">
        <f>IF(AZ59=3,G59,0)</f>
        <v>0</v>
      </c>
      <c r="BD59" s="232">
        <f>IF(AZ59=4,G59,0)</f>
        <v>0</v>
      </c>
      <c r="BE59" s="232">
        <f>IF(AZ59=5,G59,0)</f>
        <v>0</v>
      </c>
      <c r="CA59" s="259">
        <v>1</v>
      </c>
      <c r="CB59" s="259">
        <v>7</v>
      </c>
    </row>
    <row r="60" spans="1:80" ht="22.5" x14ac:dyDescent="0.2">
      <c r="A60" s="260">
        <v>24</v>
      </c>
      <c r="B60" s="261" t="s">
        <v>478</v>
      </c>
      <c r="C60" s="262" t="s">
        <v>479</v>
      </c>
      <c r="D60" s="263" t="s">
        <v>124</v>
      </c>
      <c r="E60" s="264">
        <v>8</v>
      </c>
      <c r="F60" s="264">
        <v>0</v>
      </c>
      <c r="G60" s="265">
        <f>E60*F60</f>
        <v>0</v>
      </c>
      <c r="H60" s="266">
        <v>5.0000000000000002E-5</v>
      </c>
      <c r="I60" s="267">
        <f>E60*H60</f>
        <v>4.0000000000000002E-4</v>
      </c>
      <c r="J60" s="266">
        <v>0</v>
      </c>
      <c r="K60" s="267">
        <f>E60*J60</f>
        <v>0</v>
      </c>
      <c r="O60" s="259">
        <v>2</v>
      </c>
      <c r="AA60" s="232">
        <v>1</v>
      </c>
      <c r="AB60" s="232">
        <v>7</v>
      </c>
      <c r="AC60" s="232">
        <v>7</v>
      </c>
      <c r="AZ60" s="232">
        <v>2</v>
      </c>
      <c r="BA60" s="232">
        <f>IF(AZ60=1,G60,0)</f>
        <v>0</v>
      </c>
      <c r="BB60" s="232">
        <f>IF(AZ60=2,G60,0)</f>
        <v>0</v>
      </c>
      <c r="BC60" s="232">
        <f>IF(AZ60=3,G60,0)</f>
        <v>0</v>
      </c>
      <c r="BD60" s="232">
        <f>IF(AZ60=4,G60,0)</f>
        <v>0</v>
      </c>
      <c r="BE60" s="232">
        <f>IF(AZ60=5,G60,0)</f>
        <v>0</v>
      </c>
      <c r="CA60" s="259">
        <v>1</v>
      </c>
      <c r="CB60" s="259">
        <v>7</v>
      </c>
    </row>
    <row r="61" spans="1:80" x14ac:dyDescent="0.2">
      <c r="A61" s="260">
        <v>25</v>
      </c>
      <c r="B61" s="261" t="s">
        <v>480</v>
      </c>
      <c r="C61" s="262" t="s">
        <v>481</v>
      </c>
      <c r="D61" s="263" t="s">
        <v>197</v>
      </c>
      <c r="E61" s="264">
        <v>18</v>
      </c>
      <c r="F61" s="264">
        <v>0</v>
      </c>
      <c r="G61" s="265">
        <f>E61*F61</f>
        <v>0</v>
      </c>
      <c r="H61" s="266">
        <v>0</v>
      </c>
      <c r="I61" s="267">
        <f>E61*H61</f>
        <v>0</v>
      </c>
      <c r="J61" s="266">
        <v>0</v>
      </c>
      <c r="K61" s="267">
        <f>E61*J61</f>
        <v>0</v>
      </c>
      <c r="O61" s="259">
        <v>2</v>
      </c>
      <c r="AA61" s="232">
        <v>1</v>
      </c>
      <c r="AB61" s="232">
        <v>7</v>
      </c>
      <c r="AC61" s="232">
        <v>7</v>
      </c>
      <c r="AZ61" s="232">
        <v>2</v>
      </c>
      <c r="BA61" s="232">
        <f>IF(AZ61=1,G61,0)</f>
        <v>0</v>
      </c>
      <c r="BB61" s="232">
        <f>IF(AZ61=2,G61,0)</f>
        <v>0</v>
      </c>
      <c r="BC61" s="232">
        <f>IF(AZ61=3,G61,0)</f>
        <v>0</v>
      </c>
      <c r="BD61" s="232">
        <f>IF(AZ61=4,G61,0)</f>
        <v>0</v>
      </c>
      <c r="BE61" s="232">
        <f>IF(AZ61=5,G61,0)</f>
        <v>0</v>
      </c>
      <c r="CA61" s="259">
        <v>1</v>
      </c>
      <c r="CB61" s="259">
        <v>7</v>
      </c>
    </row>
    <row r="62" spans="1:80" x14ac:dyDescent="0.2">
      <c r="A62" s="268"/>
      <c r="B62" s="271"/>
      <c r="C62" s="328" t="s">
        <v>482</v>
      </c>
      <c r="D62" s="329"/>
      <c r="E62" s="272">
        <v>18</v>
      </c>
      <c r="F62" s="273"/>
      <c r="G62" s="274"/>
      <c r="H62" s="275"/>
      <c r="I62" s="269"/>
      <c r="J62" s="276"/>
      <c r="K62" s="269"/>
      <c r="M62" s="270" t="s">
        <v>482</v>
      </c>
      <c r="O62" s="259"/>
    </row>
    <row r="63" spans="1:80" x14ac:dyDescent="0.2">
      <c r="A63" s="260">
        <v>26</v>
      </c>
      <c r="B63" s="261" t="s">
        <v>483</v>
      </c>
      <c r="C63" s="262" t="s">
        <v>484</v>
      </c>
      <c r="D63" s="263" t="s">
        <v>197</v>
      </c>
      <c r="E63" s="264">
        <v>8</v>
      </c>
      <c r="F63" s="264">
        <v>0</v>
      </c>
      <c r="G63" s="265">
        <f>E63*F63</f>
        <v>0</v>
      </c>
      <c r="H63" s="266">
        <v>0</v>
      </c>
      <c r="I63" s="267">
        <f>E63*H63</f>
        <v>0</v>
      </c>
      <c r="J63" s="266">
        <v>0</v>
      </c>
      <c r="K63" s="267">
        <f>E63*J63</f>
        <v>0</v>
      </c>
      <c r="O63" s="259">
        <v>2</v>
      </c>
      <c r="AA63" s="232">
        <v>1</v>
      </c>
      <c r="AB63" s="232">
        <v>7</v>
      </c>
      <c r="AC63" s="232">
        <v>7</v>
      </c>
      <c r="AZ63" s="232">
        <v>2</v>
      </c>
      <c r="BA63" s="232">
        <f>IF(AZ63=1,G63,0)</f>
        <v>0</v>
      </c>
      <c r="BB63" s="232">
        <f>IF(AZ63=2,G63,0)</f>
        <v>0</v>
      </c>
      <c r="BC63" s="232">
        <f>IF(AZ63=3,G63,0)</f>
        <v>0</v>
      </c>
      <c r="BD63" s="232">
        <f>IF(AZ63=4,G63,0)</f>
        <v>0</v>
      </c>
      <c r="BE63" s="232">
        <f>IF(AZ63=5,G63,0)</f>
        <v>0</v>
      </c>
      <c r="CA63" s="259">
        <v>1</v>
      </c>
      <c r="CB63" s="259">
        <v>7</v>
      </c>
    </row>
    <row r="64" spans="1:80" x14ac:dyDescent="0.2">
      <c r="A64" s="260">
        <v>27</v>
      </c>
      <c r="B64" s="261" t="s">
        <v>485</v>
      </c>
      <c r="C64" s="262" t="s">
        <v>486</v>
      </c>
      <c r="D64" s="263" t="s">
        <v>487</v>
      </c>
      <c r="E64" s="264">
        <v>3</v>
      </c>
      <c r="F64" s="264">
        <v>0</v>
      </c>
      <c r="G64" s="265">
        <f>E64*F64</f>
        <v>0</v>
      </c>
      <c r="H64" s="266">
        <v>1.56E-3</v>
      </c>
      <c r="I64" s="267">
        <f>E64*H64</f>
        <v>4.6800000000000001E-3</v>
      </c>
      <c r="J64" s="266">
        <v>0</v>
      </c>
      <c r="K64" s="267">
        <f>E64*J64</f>
        <v>0</v>
      </c>
      <c r="O64" s="259">
        <v>2</v>
      </c>
      <c r="AA64" s="232">
        <v>1</v>
      </c>
      <c r="AB64" s="232">
        <v>7</v>
      </c>
      <c r="AC64" s="232">
        <v>7</v>
      </c>
      <c r="AZ64" s="232">
        <v>2</v>
      </c>
      <c r="BA64" s="232">
        <f>IF(AZ64=1,G64,0)</f>
        <v>0</v>
      </c>
      <c r="BB64" s="232">
        <f>IF(AZ64=2,G64,0)</f>
        <v>0</v>
      </c>
      <c r="BC64" s="232">
        <f>IF(AZ64=3,G64,0)</f>
        <v>0</v>
      </c>
      <c r="BD64" s="232">
        <f>IF(AZ64=4,G64,0)</f>
        <v>0</v>
      </c>
      <c r="BE64" s="232">
        <f>IF(AZ64=5,G64,0)</f>
        <v>0</v>
      </c>
      <c r="CA64" s="259">
        <v>1</v>
      </c>
      <c r="CB64" s="259">
        <v>7</v>
      </c>
    </row>
    <row r="65" spans="1:80" x14ac:dyDescent="0.2">
      <c r="A65" s="268"/>
      <c r="B65" s="271"/>
      <c r="C65" s="328" t="s">
        <v>198</v>
      </c>
      <c r="D65" s="329"/>
      <c r="E65" s="272">
        <v>1</v>
      </c>
      <c r="F65" s="273"/>
      <c r="G65" s="274"/>
      <c r="H65" s="275"/>
      <c r="I65" s="269"/>
      <c r="J65" s="276"/>
      <c r="K65" s="269"/>
      <c r="M65" s="298">
        <v>4.2506944444444441</v>
      </c>
      <c r="O65" s="259"/>
    </row>
    <row r="66" spans="1:80" x14ac:dyDescent="0.2">
      <c r="A66" s="268"/>
      <c r="B66" s="271"/>
      <c r="C66" s="328" t="s">
        <v>488</v>
      </c>
      <c r="D66" s="329"/>
      <c r="E66" s="272">
        <v>1</v>
      </c>
      <c r="F66" s="273"/>
      <c r="G66" s="274"/>
      <c r="H66" s="275"/>
      <c r="I66" s="269"/>
      <c r="J66" s="276"/>
      <c r="K66" s="269"/>
      <c r="M66" s="298">
        <v>8.375694444444445</v>
      </c>
      <c r="O66" s="259"/>
    </row>
    <row r="67" spans="1:80" x14ac:dyDescent="0.2">
      <c r="A67" s="268"/>
      <c r="B67" s="271"/>
      <c r="C67" s="328" t="s">
        <v>199</v>
      </c>
      <c r="D67" s="329"/>
      <c r="E67" s="272">
        <v>1</v>
      </c>
      <c r="F67" s="273"/>
      <c r="G67" s="274"/>
      <c r="H67" s="275"/>
      <c r="I67" s="269"/>
      <c r="J67" s="276"/>
      <c r="K67" s="269"/>
      <c r="M67" s="298">
        <v>8.4590277777777789</v>
      </c>
      <c r="O67" s="259"/>
    </row>
    <row r="68" spans="1:80" x14ac:dyDescent="0.2">
      <c r="A68" s="260">
        <v>28</v>
      </c>
      <c r="B68" s="261" t="s">
        <v>489</v>
      </c>
      <c r="C68" s="262" t="s">
        <v>490</v>
      </c>
      <c r="D68" s="263" t="s">
        <v>197</v>
      </c>
      <c r="E68" s="264">
        <v>3</v>
      </c>
      <c r="F68" s="264">
        <v>0</v>
      </c>
      <c r="G68" s="265">
        <f>E68*F68</f>
        <v>0</v>
      </c>
      <c r="H68" s="266">
        <v>3.1E-4</v>
      </c>
      <c r="I68" s="267">
        <f>E68*H68</f>
        <v>9.3000000000000005E-4</v>
      </c>
      <c r="J68" s="266">
        <v>0</v>
      </c>
      <c r="K68" s="267">
        <f>E68*J68</f>
        <v>0</v>
      </c>
      <c r="O68" s="259">
        <v>2</v>
      </c>
      <c r="AA68" s="232">
        <v>1</v>
      </c>
      <c r="AB68" s="232">
        <v>7</v>
      </c>
      <c r="AC68" s="232">
        <v>7</v>
      </c>
      <c r="AZ68" s="232">
        <v>2</v>
      </c>
      <c r="BA68" s="232">
        <f>IF(AZ68=1,G68,0)</f>
        <v>0</v>
      </c>
      <c r="BB68" s="232">
        <f>IF(AZ68=2,G68,0)</f>
        <v>0</v>
      </c>
      <c r="BC68" s="232">
        <f>IF(AZ68=3,G68,0)</f>
        <v>0</v>
      </c>
      <c r="BD68" s="232">
        <f>IF(AZ68=4,G68,0)</f>
        <v>0</v>
      </c>
      <c r="BE68" s="232">
        <f>IF(AZ68=5,G68,0)</f>
        <v>0</v>
      </c>
      <c r="CA68" s="259">
        <v>1</v>
      </c>
      <c r="CB68" s="259">
        <v>7</v>
      </c>
    </row>
    <row r="69" spans="1:80" x14ac:dyDescent="0.2">
      <c r="A69" s="260">
        <v>29</v>
      </c>
      <c r="B69" s="261" t="s">
        <v>491</v>
      </c>
      <c r="C69" s="262" t="s">
        <v>492</v>
      </c>
      <c r="D69" s="263" t="s">
        <v>197</v>
      </c>
      <c r="E69" s="264">
        <v>2</v>
      </c>
      <c r="F69" s="264">
        <v>0</v>
      </c>
      <c r="G69" s="265">
        <f>E69*F69</f>
        <v>0</v>
      </c>
      <c r="H69" s="266">
        <v>4.8000000000000001E-4</v>
      </c>
      <c r="I69" s="267">
        <f>E69*H69</f>
        <v>9.6000000000000002E-4</v>
      </c>
      <c r="J69" s="266">
        <v>0</v>
      </c>
      <c r="K69" s="267">
        <f>E69*J69</f>
        <v>0</v>
      </c>
      <c r="O69" s="259">
        <v>2</v>
      </c>
      <c r="AA69" s="232">
        <v>1</v>
      </c>
      <c r="AB69" s="232">
        <v>7</v>
      </c>
      <c r="AC69" s="232">
        <v>7</v>
      </c>
      <c r="AZ69" s="232">
        <v>2</v>
      </c>
      <c r="BA69" s="232">
        <f>IF(AZ69=1,G69,0)</f>
        <v>0</v>
      </c>
      <c r="BB69" s="232">
        <f>IF(AZ69=2,G69,0)</f>
        <v>0</v>
      </c>
      <c r="BC69" s="232">
        <f>IF(AZ69=3,G69,0)</f>
        <v>0</v>
      </c>
      <c r="BD69" s="232">
        <f>IF(AZ69=4,G69,0)</f>
        <v>0</v>
      </c>
      <c r="BE69" s="232">
        <f>IF(AZ69=5,G69,0)</f>
        <v>0</v>
      </c>
      <c r="CA69" s="259">
        <v>1</v>
      </c>
      <c r="CB69" s="259">
        <v>7</v>
      </c>
    </row>
    <row r="70" spans="1:80" x14ac:dyDescent="0.2">
      <c r="A70" s="260">
        <v>30</v>
      </c>
      <c r="B70" s="261" t="s">
        <v>493</v>
      </c>
      <c r="C70" s="262" t="s">
        <v>494</v>
      </c>
      <c r="D70" s="263" t="s">
        <v>124</v>
      </c>
      <c r="E70" s="264">
        <v>49.4</v>
      </c>
      <c r="F70" s="264">
        <v>0</v>
      </c>
      <c r="G70" s="265">
        <f>E70*F70</f>
        <v>0</v>
      </c>
      <c r="H70" s="266">
        <v>0</v>
      </c>
      <c r="I70" s="267">
        <f>E70*H70</f>
        <v>0</v>
      </c>
      <c r="J70" s="266">
        <v>0</v>
      </c>
      <c r="K70" s="267">
        <f>E70*J70</f>
        <v>0</v>
      </c>
      <c r="O70" s="259">
        <v>2</v>
      </c>
      <c r="AA70" s="232">
        <v>1</v>
      </c>
      <c r="AB70" s="232">
        <v>7</v>
      </c>
      <c r="AC70" s="232">
        <v>7</v>
      </c>
      <c r="AZ70" s="232">
        <v>2</v>
      </c>
      <c r="BA70" s="232">
        <f>IF(AZ70=1,G70,0)</f>
        <v>0</v>
      </c>
      <c r="BB70" s="232">
        <f>IF(AZ70=2,G70,0)</f>
        <v>0</v>
      </c>
      <c r="BC70" s="232">
        <f>IF(AZ70=3,G70,0)</f>
        <v>0</v>
      </c>
      <c r="BD70" s="232">
        <f>IF(AZ70=4,G70,0)</f>
        <v>0</v>
      </c>
      <c r="BE70" s="232">
        <f>IF(AZ70=5,G70,0)</f>
        <v>0</v>
      </c>
      <c r="CA70" s="259">
        <v>1</v>
      </c>
      <c r="CB70" s="259">
        <v>7</v>
      </c>
    </row>
    <row r="71" spans="1:80" x14ac:dyDescent="0.2">
      <c r="A71" s="268"/>
      <c r="B71" s="271"/>
      <c r="C71" s="328" t="s">
        <v>495</v>
      </c>
      <c r="D71" s="329"/>
      <c r="E71" s="272">
        <v>49.4</v>
      </c>
      <c r="F71" s="273"/>
      <c r="G71" s="274"/>
      <c r="H71" s="275"/>
      <c r="I71" s="269"/>
      <c r="J71" s="276"/>
      <c r="K71" s="269"/>
      <c r="M71" s="270" t="s">
        <v>495</v>
      </c>
      <c r="O71" s="259"/>
    </row>
    <row r="72" spans="1:80" x14ac:dyDescent="0.2">
      <c r="A72" s="260">
        <v>31</v>
      </c>
      <c r="B72" s="261" t="s">
        <v>496</v>
      </c>
      <c r="C72" s="262" t="s">
        <v>497</v>
      </c>
      <c r="D72" s="263" t="s">
        <v>124</v>
      </c>
      <c r="E72" s="264">
        <v>49.4</v>
      </c>
      <c r="F72" s="264">
        <v>0</v>
      </c>
      <c r="G72" s="265">
        <f>E72*F72</f>
        <v>0</v>
      </c>
      <c r="H72" s="266">
        <v>3.601E-2</v>
      </c>
      <c r="I72" s="267">
        <f>E72*H72</f>
        <v>1.778894</v>
      </c>
      <c r="J72" s="266">
        <v>0</v>
      </c>
      <c r="K72" s="267">
        <f>E72*J72</f>
        <v>0</v>
      </c>
      <c r="O72" s="259">
        <v>2</v>
      </c>
      <c r="AA72" s="232">
        <v>1</v>
      </c>
      <c r="AB72" s="232">
        <v>7</v>
      </c>
      <c r="AC72" s="232">
        <v>7</v>
      </c>
      <c r="AZ72" s="232">
        <v>2</v>
      </c>
      <c r="BA72" s="232">
        <f>IF(AZ72=1,G72,0)</f>
        <v>0</v>
      </c>
      <c r="BB72" s="232">
        <f>IF(AZ72=2,G72,0)</f>
        <v>0</v>
      </c>
      <c r="BC72" s="232">
        <f>IF(AZ72=3,G72,0)</f>
        <v>0</v>
      </c>
      <c r="BD72" s="232">
        <f>IF(AZ72=4,G72,0)</f>
        <v>0</v>
      </c>
      <c r="BE72" s="232">
        <f>IF(AZ72=5,G72,0)</f>
        <v>0</v>
      </c>
      <c r="CA72" s="259">
        <v>1</v>
      </c>
      <c r="CB72" s="259">
        <v>7</v>
      </c>
    </row>
    <row r="73" spans="1:80" x14ac:dyDescent="0.2">
      <c r="A73" s="260">
        <v>32</v>
      </c>
      <c r="B73" s="261" t="s">
        <v>498</v>
      </c>
      <c r="C73" s="262" t="s">
        <v>499</v>
      </c>
      <c r="D73" s="263" t="s">
        <v>12</v>
      </c>
      <c r="E73" s="264"/>
      <c r="F73" s="264">
        <v>0</v>
      </c>
      <c r="G73" s="265">
        <f>E73*F73</f>
        <v>0</v>
      </c>
      <c r="H73" s="266">
        <v>0</v>
      </c>
      <c r="I73" s="267">
        <f>E73*H73</f>
        <v>0</v>
      </c>
      <c r="J73" s="266"/>
      <c r="K73" s="267">
        <f>E73*J73</f>
        <v>0</v>
      </c>
      <c r="O73" s="259">
        <v>2</v>
      </c>
      <c r="AA73" s="232">
        <v>7</v>
      </c>
      <c r="AB73" s="232">
        <v>1002</v>
      </c>
      <c r="AC73" s="232">
        <v>5</v>
      </c>
      <c r="AZ73" s="232">
        <v>2</v>
      </c>
      <c r="BA73" s="232">
        <f>IF(AZ73=1,G73,0)</f>
        <v>0</v>
      </c>
      <c r="BB73" s="232">
        <f>IF(AZ73=2,G73,0)</f>
        <v>0</v>
      </c>
      <c r="BC73" s="232">
        <f>IF(AZ73=3,G73,0)</f>
        <v>0</v>
      </c>
      <c r="BD73" s="232">
        <f>IF(AZ73=4,G73,0)</f>
        <v>0</v>
      </c>
      <c r="BE73" s="232">
        <f>IF(AZ73=5,G73,0)</f>
        <v>0</v>
      </c>
      <c r="CA73" s="259">
        <v>7</v>
      </c>
      <c r="CB73" s="259">
        <v>1002</v>
      </c>
    </row>
    <row r="74" spans="1:80" x14ac:dyDescent="0.2">
      <c r="A74" s="277"/>
      <c r="B74" s="278" t="s">
        <v>99</v>
      </c>
      <c r="C74" s="279" t="s">
        <v>460</v>
      </c>
      <c r="D74" s="280"/>
      <c r="E74" s="281"/>
      <c r="F74" s="282"/>
      <c r="G74" s="283">
        <f>SUM(G47:G73)</f>
        <v>0</v>
      </c>
      <c r="H74" s="284"/>
      <c r="I74" s="285">
        <f>SUM(I47:I73)</f>
        <v>1.8131679999999999</v>
      </c>
      <c r="J74" s="284"/>
      <c r="K74" s="285">
        <f>SUM(K47:K73)</f>
        <v>0</v>
      </c>
      <c r="O74" s="259">
        <v>4</v>
      </c>
      <c r="BA74" s="286">
        <f>SUM(BA47:BA73)</f>
        <v>0</v>
      </c>
      <c r="BB74" s="286">
        <f>SUM(BB47:BB73)</f>
        <v>0</v>
      </c>
      <c r="BC74" s="286">
        <f>SUM(BC47:BC73)</f>
        <v>0</v>
      </c>
      <c r="BD74" s="286">
        <f>SUM(BD47:BD73)</f>
        <v>0</v>
      </c>
      <c r="BE74" s="286">
        <f>SUM(BE47:BE73)</f>
        <v>0</v>
      </c>
    </row>
    <row r="75" spans="1:80" x14ac:dyDescent="0.2">
      <c r="A75" s="249" t="s">
        <v>97</v>
      </c>
      <c r="B75" s="250" t="s">
        <v>292</v>
      </c>
      <c r="C75" s="251" t="s">
        <v>293</v>
      </c>
      <c r="D75" s="252"/>
      <c r="E75" s="253"/>
      <c r="F75" s="253"/>
      <c r="G75" s="254"/>
      <c r="H75" s="255"/>
      <c r="I75" s="256"/>
      <c r="J75" s="257"/>
      <c r="K75" s="258"/>
      <c r="O75" s="259">
        <v>1</v>
      </c>
    </row>
    <row r="76" spans="1:80" ht="22.5" x14ac:dyDescent="0.2">
      <c r="A76" s="260">
        <v>33</v>
      </c>
      <c r="B76" s="261" t="s">
        <v>500</v>
      </c>
      <c r="C76" s="262" t="s">
        <v>501</v>
      </c>
      <c r="D76" s="263" t="s">
        <v>297</v>
      </c>
      <c r="E76" s="264">
        <v>2</v>
      </c>
      <c r="F76" s="264">
        <v>0</v>
      </c>
      <c r="G76" s="265">
        <f t="shared" ref="G76:G90" si="0">E76*F76</f>
        <v>0</v>
      </c>
      <c r="H76" s="266">
        <v>1.6389999999999998E-2</v>
      </c>
      <c r="I76" s="267">
        <f t="shared" ref="I76:I90" si="1">E76*H76</f>
        <v>3.2779999999999997E-2</v>
      </c>
      <c r="J76" s="266">
        <v>0</v>
      </c>
      <c r="K76" s="267">
        <f t="shared" ref="K76:K90" si="2">E76*J76</f>
        <v>0</v>
      </c>
      <c r="O76" s="259">
        <v>2</v>
      </c>
      <c r="AA76" s="232">
        <v>1</v>
      </c>
      <c r="AB76" s="232">
        <v>0</v>
      </c>
      <c r="AC76" s="232">
        <v>0</v>
      </c>
      <c r="AZ76" s="232">
        <v>2</v>
      </c>
      <c r="BA76" s="232">
        <f t="shared" ref="BA76:BA90" si="3">IF(AZ76=1,G76,0)</f>
        <v>0</v>
      </c>
      <c r="BB76" s="232">
        <f t="shared" ref="BB76:BB90" si="4">IF(AZ76=2,G76,0)</f>
        <v>0</v>
      </c>
      <c r="BC76" s="232">
        <f t="shared" ref="BC76:BC90" si="5">IF(AZ76=3,G76,0)</f>
        <v>0</v>
      </c>
      <c r="BD76" s="232">
        <f t="shared" ref="BD76:BD90" si="6">IF(AZ76=4,G76,0)</f>
        <v>0</v>
      </c>
      <c r="BE76" s="232">
        <f t="shared" ref="BE76:BE90" si="7">IF(AZ76=5,G76,0)</f>
        <v>0</v>
      </c>
      <c r="CA76" s="259">
        <v>1</v>
      </c>
      <c r="CB76" s="259">
        <v>0</v>
      </c>
    </row>
    <row r="77" spans="1:80" ht="22.5" x14ac:dyDescent="0.2">
      <c r="A77" s="260">
        <v>34</v>
      </c>
      <c r="B77" s="261" t="s">
        <v>502</v>
      </c>
      <c r="C77" s="262" t="s">
        <v>503</v>
      </c>
      <c r="D77" s="263" t="s">
        <v>297</v>
      </c>
      <c r="E77" s="264">
        <v>5</v>
      </c>
      <c r="F77" s="264">
        <v>0</v>
      </c>
      <c r="G77" s="265">
        <f t="shared" si="0"/>
        <v>0</v>
      </c>
      <c r="H77" s="266">
        <v>1.7389999999999999E-2</v>
      </c>
      <c r="I77" s="267">
        <f t="shared" si="1"/>
        <v>8.695E-2</v>
      </c>
      <c r="J77" s="266">
        <v>0</v>
      </c>
      <c r="K77" s="267">
        <f t="shared" si="2"/>
        <v>0</v>
      </c>
      <c r="O77" s="259">
        <v>2</v>
      </c>
      <c r="AA77" s="232">
        <v>1</v>
      </c>
      <c r="AB77" s="232">
        <v>7</v>
      </c>
      <c r="AC77" s="232">
        <v>7</v>
      </c>
      <c r="AZ77" s="232">
        <v>2</v>
      </c>
      <c r="BA77" s="232">
        <f t="shared" si="3"/>
        <v>0</v>
      </c>
      <c r="BB77" s="232">
        <f t="shared" si="4"/>
        <v>0</v>
      </c>
      <c r="BC77" s="232">
        <f t="shared" si="5"/>
        <v>0</v>
      </c>
      <c r="BD77" s="232">
        <f t="shared" si="6"/>
        <v>0</v>
      </c>
      <c r="BE77" s="232">
        <f t="shared" si="7"/>
        <v>0</v>
      </c>
      <c r="CA77" s="259">
        <v>1</v>
      </c>
      <c r="CB77" s="259">
        <v>7</v>
      </c>
    </row>
    <row r="78" spans="1:80" x14ac:dyDescent="0.2">
      <c r="A78" s="260">
        <v>35</v>
      </c>
      <c r="B78" s="261" t="s">
        <v>504</v>
      </c>
      <c r="C78" s="262" t="s">
        <v>505</v>
      </c>
      <c r="D78" s="263" t="s">
        <v>297</v>
      </c>
      <c r="E78" s="264">
        <v>8</v>
      </c>
      <c r="F78" s="264">
        <v>0</v>
      </c>
      <c r="G78" s="265">
        <f t="shared" si="0"/>
        <v>0</v>
      </c>
      <c r="H78" s="266">
        <v>0</v>
      </c>
      <c r="I78" s="267">
        <f t="shared" si="1"/>
        <v>0</v>
      </c>
      <c r="J78" s="266">
        <v>-1.933E-2</v>
      </c>
      <c r="K78" s="267">
        <f t="shared" si="2"/>
        <v>-0.15464</v>
      </c>
      <c r="O78" s="259">
        <v>2</v>
      </c>
      <c r="AA78" s="232">
        <v>1</v>
      </c>
      <c r="AB78" s="232">
        <v>7</v>
      </c>
      <c r="AC78" s="232">
        <v>7</v>
      </c>
      <c r="AZ78" s="232">
        <v>2</v>
      </c>
      <c r="BA78" s="232">
        <f t="shared" si="3"/>
        <v>0</v>
      </c>
      <c r="BB78" s="232">
        <f t="shared" si="4"/>
        <v>0</v>
      </c>
      <c r="BC78" s="232">
        <f t="shared" si="5"/>
        <v>0</v>
      </c>
      <c r="BD78" s="232">
        <f t="shared" si="6"/>
        <v>0</v>
      </c>
      <c r="BE78" s="232">
        <f t="shared" si="7"/>
        <v>0</v>
      </c>
      <c r="CA78" s="259">
        <v>1</v>
      </c>
      <c r="CB78" s="259">
        <v>7</v>
      </c>
    </row>
    <row r="79" spans="1:80" x14ac:dyDescent="0.2">
      <c r="A79" s="260">
        <v>36</v>
      </c>
      <c r="B79" s="261" t="s">
        <v>506</v>
      </c>
      <c r="C79" s="262" t="s">
        <v>507</v>
      </c>
      <c r="D79" s="263" t="s">
        <v>197</v>
      </c>
      <c r="E79" s="264">
        <v>7</v>
      </c>
      <c r="F79" s="264">
        <v>0</v>
      </c>
      <c r="G79" s="265">
        <f t="shared" si="0"/>
        <v>0</v>
      </c>
      <c r="H79" s="266">
        <v>0</v>
      </c>
      <c r="I79" s="267">
        <f t="shared" si="1"/>
        <v>0</v>
      </c>
      <c r="J79" s="266">
        <v>0</v>
      </c>
      <c r="K79" s="267">
        <f t="shared" si="2"/>
        <v>0</v>
      </c>
      <c r="O79" s="259">
        <v>2</v>
      </c>
      <c r="AA79" s="232">
        <v>1</v>
      </c>
      <c r="AB79" s="232">
        <v>7</v>
      </c>
      <c r="AC79" s="232">
        <v>7</v>
      </c>
      <c r="AZ79" s="232">
        <v>2</v>
      </c>
      <c r="BA79" s="232">
        <f t="shared" si="3"/>
        <v>0</v>
      </c>
      <c r="BB79" s="232">
        <f t="shared" si="4"/>
        <v>0</v>
      </c>
      <c r="BC79" s="232">
        <f t="shared" si="5"/>
        <v>0</v>
      </c>
      <c r="BD79" s="232">
        <f t="shared" si="6"/>
        <v>0</v>
      </c>
      <c r="BE79" s="232">
        <f t="shared" si="7"/>
        <v>0</v>
      </c>
      <c r="CA79" s="259">
        <v>1</v>
      </c>
      <c r="CB79" s="259">
        <v>7</v>
      </c>
    </row>
    <row r="80" spans="1:80" x14ac:dyDescent="0.2">
      <c r="A80" s="260">
        <v>37</v>
      </c>
      <c r="B80" s="261" t="s">
        <v>508</v>
      </c>
      <c r="C80" s="262" t="s">
        <v>509</v>
      </c>
      <c r="D80" s="263" t="s">
        <v>197</v>
      </c>
      <c r="E80" s="264">
        <v>7</v>
      </c>
      <c r="F80" s="264">
        <v>0</v>
      </c>
      <c r="G80" s="265">
        <f t="shared" si="0"/>
        <v>0</v>
      </c>
      <c r="H80" s="266">
        <v>0</v>
      </c>
      <c r="I80" s="267">
        <f t="shared" si="1"/>
        <v>0</v>
      </c>
      <c r="J80" s="266">
        <v>0</v>
      </c>
      <c r="K80" s="267">
        <f t="shared" si="2"/>
        <v>0</v>
      </c>
      <c r="O80" s="259">
        <v>2</v>
      </c>
      <c r="AA80" s="232">
        <v>1</v>
      </c>
      <c r="AB80" s="232">
        <v>7</v>
      </c>
      <c r="AC80" s="232">
        <v>7</v>
      </c>
      <c r="AZ80" s="232">
        <v>2</v>
      </c>
      <c r="BA80" s="232">
        <f t="shared" si="3"/>
        <v>0</v>
      </c>
      <c r="BB80" s="232">
        <f t="shared" si="4"/>
        <v>0</v>
      </c>
      <c r="BC80" s="232">
        <f t="shared" si="5"/>
        <v>0</v>
      </c>
      <c r="BD80" s="232">
        <f t="shared" si="6"/>
        <v>0</v>
      </c>
      <c r="BE80" s="232">
        <f t="shared" si="7"/>
        <v>0</v>
      </c>
      <c r="CA80" s="259">
        <v>1</v>
      </c>
      <c r="CB80" s="259">
        <v>7</v>
      </c>
    </row>
    <row r="81" spans="1:80" x14ac:dyDescent="0.2">
      <c r="A81" s="260">
        <v>38</v>
      </c>
      <c r="B81" s="261" t="s">
        <v>510</v>
      </c>
      <c r="C81" s="262" t="s">
        <v>511</v>
      </c>
      <c r="D81" s="263" t="s">
        <v>297</v>
      </c>
      <c r="E81" s="264">
        <v>7</v>
      </c>
      <c r="F81" s="264">
        <v>0</v>
      </c>
      <c r="G81" s="265">
        <f t="shared" si="0"/>
        <v>0</v>
      </c>
      <c r="H81" s="266">
        <v>0</v>
      </c>
      <c r="I81" s="267">
        <f t="shared" si="1"/>
        <v>0</v>
      </c>
      <c r="J81" s="266">
        <v>-1.9460000000000002E-2</v>
      </c>
      <c r="K81" s="267">
        <f t="shared" si="2"/>
        <v>-0.13622000000000001</v>
      </c>
      <c r="O81" s="259">
        <v>2</v>
      </c>
      <c r="AA81" s="232">
        <v>1</v>
      </c>
      <c r="AB81" s="232">
        <v>7</v>
      </c>
      <c r="AC81" s="232">
        <v>7</v>
      </c>
      <c r="AZ81" s="232">
        <v>2</v>
      </c>
      <c r="BA81" s="232">
        <f t="shared" si="3"/>
        <v>0</v>
      </c>
      <c r="BB81" s="232">
        <f t="shared" si="4"/>
        <v>0</v>
      </c>
      <c r="BC81" s="232">
        <f t="shared" si="5"/>
        <v>0</v>
      </c>
      <c r="BD81" s="232">
        <f t="shared" si="6"/>
        <v>0</v>
      </c>
      <c r="BE81" s="232">
        <f t="shared" si="7"/>
        <v>0</v>
      </c>
      <c r="CA81" s="259">
        <v>1</v>
      </c>
      <c r="CB81" s="259">
        <v>7</v>
      </c>
    </row>
    <row r="82" spans="1:80" x14ac:dyDescent="0.2">
      <c r="A82" s="260">
        <v>39</v>
      </c>
      <c r="B82" s="261" t="s">
        <v>512</v>
      </c>
      <c r="C82" s="262" t="s">
        <v>513</v>
      </c>
      <c r="D82" s="263" t="s">
        <v>297</v>
      </c>
      <c r="E82" s="264">
        <v>8</v>
      </c>
      <c r="F82" s="264">
        <v>0</v>
      </c>
      <c r="G82" s="265">
        <f t="shared" si="0"/>
        <v>0</v>
      </c>
      <c r="H82" s="266">
        <v>1.41E-3</v>
      </c>
      <c r="I82" s="267">
        <f t="shared" si="1"/>
        <v>1.128E-2</v>
      </c>
      <c r="J82" s="266">
        <v>0</v>
      </c>
      <c r="K82" s="267">
        <f t="shared" si="2"/>
        <v>0</v>
      </c>
      <c r="O82" s="259">
        <v>2</v>
      </c>
      <c r="AA82" s="232">
        <v>1</v>
      </c>
      <c r="AB82" s="232">
        <v>7</v>
      </c>
      <c r="AC82" s="232">
        <v>7</v>
      </c>
      <c r="AZ82" s="232">
        <v>2</v>
      </c>
      <c r="BA82" s="232">
        <f t="shared" si="3"/>
        <v>0</v>
      </c>
      <c r="BB82" s="232">
        <f t="shared" si="4"/>
        <v>0</v>
      </c>
      <c r="BC82" s="232">
        <f t="shared" si="5"/>
        <v>0</v>
      </c>
      <c r="BD82" s="232">
        <f t="shared" si="6"/>
        <v>0</v>
      </c>
      <c r="BE82" s="232">
        <f t="shared" si="7"/>
        <v>0</v>
      </c>
      <c r="CA82" s="259">
        <v>1</v>
      </c>
      <c r="CB82" s="259">
        <v>7</v>
      </c>
    </row>
    <row r="83" spans="1:80" x14ac:dyDescent="0.2">
      <c r="A83" s="260">
        <v>40</v>
      </c>
      <c r="B83" s="261" t="s">
        <v>514</v>
      </c>
      <c r="C83" s="262" t="s">
        <v>515</v>
      </c>
      <c r="D83" s="263" t="s">
        <v>197</v>
      </c>
      <c r="E83" s="264">
        <v>1</v>
      </c>
      <c r="F83" s="264">
        <v>0</v>
      </c>
      <c r="G83" s="265">
        <f t="shared" si="0"/>
        <v>0</v>
      </c>
      <c r="H83" s="266">
        <v>1.6310000000000002E-2</v>
      </c>
      <c r="I83" s="267">
        <f t="shared" si="1"/>
        <v>1.6310000000000002E-2</v>
      </c>
      <c r="J83" s="266">
        <v>0</v>
      </c>
      <c r="K83" s="267">
        <f t="shared" si="2"/>
        <v>0</v>
      </c>
      <c r="O83" s="259">
        <v>2</v>
      </c>
      <c r="AA83" s="232">
        <v>1</v>
      </c>
      <c r="AB83" s="232">
        <v>7</v>
      </c>
      <c r="AC83" s="232">
        <v>7</v>
      </c>
      <c r="AZ83" s="232">
        <v>2</v>
      </c>
      <c r="BA83" s="232">
        <f t="shared" si="3"/>
        <v>0</v>
      </c>
      <c r="BB83" s="232">
        <f t="shared" si="4"/>
        <v>0</v>
      </c>
      <c r="BC83" s="232">
        <f t="shared" si="5"/>
        <v>0</v>
      </c>
      <c r="BD83" s="232">
        <f t="shared" si="6"/>
        <v>0</v>
      </c>
      <c r="BE83" s="232">
        <f t="shared" si="7"/>
        <v>0</v>
      </c>
      <c r="CA83" s="259">
        <v>1</v>
      </c>
      <c r="CB83" s="259">
        <v>7</v>
      </c>
    </row>
    <row r="84" spans="1:80" x14ac:dyDescent="0.2">
      <c r="A84" s="260">
        <v>41</v>
      </c>
      <c r="B84" s="261" t="s">
        <v>516</v>
      </c>
      <c r="C84" s="262" t="s">
        <v>517</v>
      </c>
      <c r="D84" s="263" t="s">
        <v>197</v>
      </c>
      <c r="E84" s="264">
        <v>1</v>
      </c>
      <c r="F84" s="264">
        <v>0</v>
      </c>
      <c r="G84" s="265">
        <f t="shared" si="0"/>
        <v>0</v>
      </c>
      <c r="H84" s="266">
        <v>5.9999999999999995E-4</v>
      </c>
      <c r="I84" s="267">
        <f t="shared" si="1"/>
        <v>5.9999999999999995E-4</v>
      </c>
      <c r="J84" s="266">
        <v>0</v>
      </c>
      <c r="K84" s="267">
        <f t="shared" si="2"/>
        <v>0</v>
      </c>
      <c r="O84" s="259">
        <v>2</v>
      </c>
      <c r="AA84" s="232">
        <v>1</v>
      </c>
      <c r="AB84" s="232">
        <v>7</v>
      </c>
      <c r="AC84" s="232">
        <v>7</v>
      </c>
      <c r="AZ84" s="232">
        <v>2</v>
      </c>
      <c r="BA84" s="232">
        <f t="shared" si="3"/>
        <v>0</v>
      </c>
      <c r="BB84" s="232">
        <f t="shared" si="4"/>
        <v>0</v>
      </c>
      <c r="BC84" s="232">
        <f t="shared" si="5"/>
        <v>0</v>
      </c>
      <c r="BD84" s="232">
        <f t="shared" si="6"/>
        <v>0</v>
      </c>
      <c r="BE84" s="232">
        <f t="shared" si="7"/>
        <v>0</v>
      </c>
      <c r="CA84" s="259">
        <v>1</v>
      </c>
      <c r="CB84" s="259">
        <v>7</v>
      </c>
    </row>
    <row r="85" spans="1:80" ht="22.5" x14ac:dyDescent="0.2">
      <c r="A85" s="260">
        <v>42</v>
      </c>
      <c r="B85" s="261" t="s">
        <v>518</v>
      </c>
      <c r="C85" s="262" t="s">
        <v>519</v>
      </c>
      <c r="D85" s="263" t="s">
        <v>297</v>
      </c>
      <c r="E85" s="264">
        <v>4</v>
      </c>
      <c r="F85" s="264">
        <v>0</v>
      </c>
      <c r="G85" s="265">
        <f t="shared" si="0"/>
        <v>0</v>
      </c>
      <c r="H85" s="266">
        <v>3.8000000000000002E-4</v>
      </c>
      <c r="I85" s="267">
        <f t="shared" si="1"/>
        <v>1.5200000000000001E-3</v>
      </c>
      <c r="J85" s="266">
        <v>0</v>
      </c>
      <c r="K85" s="267">
        <f t="shared" si="2"/>
        <v>0</v>
      </c>
      <c r="O85" s="259">
        <v>2</v>
      </c>
      <c r="AA85" s="232">
        <v>1</v>
      </c>
      <c r="AB85" s="232">
        <v>7</v>
      </c>
      <c r="AC85" s="232">
        <v>7</v>
      </c>
      <c r="AZ85" s="232">
        <v>2</v>
      </c>
      <c r="BA85" s="232">
        <f t="shared" si="3"/>
        <v>0</v>
      </c>
      <c r="BB85" s="232">
        <f t="shared" si="4"/>
        <v>0</v>
      </c>
      <c r="BC85" s="232">
        <f t="shared" si="5"/>
        <v>0</v>
      </c>
      <c r="BD85" s="232">
        <f t="shared" si="6"/>
        <v>0</v>
      </c>
      <c r="BE85" s="232">
        <f t="shared" si="7"/>
        <v>0</v>
      </c>
      <c r="CA85" s="259">
        <v>1</v>
      </c>
      <c r="CB85" s="259">
        <v>7</v>
      </c>
    </row>
    <row r="86" spans="1:80" x14ac:dyDescent="0.2">
      <c r="A86" s="260">
        <v>43</v>
      </c>
      <c r="B86" s="261" t="s">
        <v>520</v>
      </c>
      <c r="C86" s="262" t="s">
        <v>521</v>
      </c>
      <c r="D86" s="263" t="s">
        <v>297</v>
      </c>
      <c r="E86" s="264">
        <v>6</v>
      </c>
      <c r="F86" s="264">
        <v>0</v>
      </c>
      <c r="G86" s="265">
        <f t="shared" si="0"/>
        <v>0</v>
      </c>
      <c r="H86" s="266">
        <v>0</v>
      </c>
      <c r="I86" s="267">
        <f t="shared" si="1"/>
        <v>0</v>
      </c>
      <c r="J86" s="266">
        <v>-1.56E-3</v>
      </c>
      <c r="K86" s="267">
        <f t="shared" si="2"/>
        <v>-9.3600000000000003E-3</v>
      </c>
      <c r="O86" s="259">
        <v>2</v>
      </c>
      <c r="AA86" s="232">
        <v>1</v>
      </c>
      <c r="AB86" s="232">
        <v>7</v>
      </c>
      <c r="AC86" s="232">
        <v>7</v>
      </c>
      <c r="AZ86" s="232">
        <v>2</v>
      </c>
      <c r="BA86" s="232">
        <f t="shared" si="3"/>
        <v>0</v>
      </c>
      <c r="BB86" s="232">
        <f t="shared" si="4"/>
        <v>0</v>
      </c>
      <c r="BC86" s="232">
        <f t="shared" si="5"/>
        <v>0</v>
      </c>
      <c r="BD86" s="232">
        <f t="shared" si="6"/>
        <v>0</v>
      </c>
      <c r="BE86" s="232">
        <f t="shared" si="7"/>
        <v>0</v>
      </c>
      <c r="CA86" s="259">
        <v>1</v>
      </c>
      <c r="CB86" s="259">
        <v>7</v>
      </c>
    </row>
    <row r="87" spans="1:80" ht="22.5" x14ac:dyDescent="0.2">
      <c r="A87" s="260">
        <v>44</v>
      </c>
      <c r="B87" s="261" t="s">
        <v>522</v>
      </c>
      <c r="C87" s="262" t="s">
        <v>523</v>
      </c>
      <c r="D87" s="263" t="s">
        <v>197</v>
      </c>
      <c r="E87" s="264">
        <v>1</v>
      </c>
      <c r="F87" s="264">
        <v>0</v>
      </c>
      <c r="G87" s="265">
        <f t="shared" si="0"/>
        <v>0</v>
      </c>
      <c r="H87" s="266">
        <v>8.4999999999999995E-4</v>
      </c>
      <c r="I87" s="267">
        <f t="shared" si="1"/>
        <v>8.4999999999999995E-4</v>
      </c>
      <c r="J87" s="266">
        <v>0</v>
      </c>
      <c r="K87" s="267">
        <f t="shared" si="2"/>
        <v>0</v>
      </c>
      <c r="O87" s="259">
        <v>2</v>
      </c>
      <c r="AA87" s="232">
        <v>1</v>
      </c>
      <c r="AB87" s="232">
        <v>7</v>
      </c>
      <c r="AC87" s="232">
        <v>7</v>
      </c>
      <c r="AZ87" s="232">
        <v>2</v>
      </c>
      <c r="BA87" s="232">
        <f t="shared" si="3"/>
        <v>0</v>
      </c>
      <c r="BB87" s="232">
        <f t="shared" si="4"/>
        <v>0</v>
      </c>
      <c r="BC87" s="232">
        <f t="shared" si="5"/>
        <v>0</v>
      </c>
      <c r="BD87" s="232">
        <f t="shared" si="6"/>
        <v>0</v>
      </c>
      <c r="BE87" s="232">
        <f t="shared" si="7"/>
        <v>0</v>
      </c>
      <c r="CA87" s="259">
        <v>1</v>
      </c>
      <c r="CB87" s="259">
        <v>7</v>
      </c>
    </row>
    <row r="88" spans="1:80" ht="22.5" x14ac:dyDescent="0.2">
      <c r="A88" s="260">
        <v>45</v>
      </c>
      <c r="B88" s="261" t="s">
        <v>524</v>
      </c>
      <c r="C88" s="262" t="s">
        <v>525</v>
      </c>
      <c r="D88" s="263" t="s">
        <v>197</v>
      </c>
      <c r="E88" s="264">
        <v>6</v>
      </c>
      <c r="F88" s="264">
        <v>0</v>
      </c>
      <c r="G88" s="265">
        <f t="shared" si="0"/>
        <v>0</v>
      </c>
      <c r="H88" s="266">
        <v>1.0200000000000001E-3</v>
      </c>
      <c r="I88" s="267">
        <f t="shared" si="1"/>
        <v>6.1200000000000004E-3</v>
      </c>
      <c r="J88" s="266">
        <v>0</v>
      </c>
      <c r="K88" s="267">
        <f t="shared" si="2"/>
        <v>0</v>
      </c>
      <c r="O88" s="259">
        <v>2</v>
      </c>
      <c r="AA88" s="232">
        <v>1</v>
      </c>
      <c r="AB88" s="232">
        <v>7</v>
      </c>
      <c r="AC88" s="232">
        <v>7</v>
      </c>
      <c r="AZ88" s="232">
        <v>2</v>
      </c>
      <c r="BA88" s="232">
        <f t="shared" si="3"/>
        <v>0</v>
      </c>
      <c r="BB88" s="232">
        <f t="shared" si="4"/>
        <v>0</v>
      </c>
      <c r="BC88" s="232">
        <f t="shared" si="5"/>
        <v>0</v>
      </c>
      <c r="BD88" s="232">
        <f t="shared" si="6"/>
        <v>0</v>
      </c>
      <c r="BE88" s="232">
        <f t="shared" si="7"/>
        <v>0</v>
      </c>
      <c r="CA88" s="259">
        <v>1</v>
      </c>
      <c r="CB88" s="259">
        <v>7</v>
      </c>
    </row>
    <row r="89" spans="1:80" x14ac:dyDescent="0.2">
      <c r="A89" s="260">
        <v>46</v>
      </c>
      <c r="B89" s="261" t="s">
        <v>526</v>
      </c>
      <c r="C89" s="262" t="s">
        <v>527</v>
      </c>
      <c r="D89" s="263" t="s">
        <v>197</v>
      </c>
      <c r="E89" s="264">
        <v>1</v>
      </c>
      <c r="F89" s="264">
        <v>0</v>
      </c>
      <c r="G89" s="265">
        <f t="shared" si="0"/>
        <v>0</v>
      </c>
      <c r="H89" s="266">
        <v>1.72E-3</v>
      </c>
      <c r="I89" s="267">
        <f t="shared" si="1"/>
        <v>1.72E-3</v>
      </c>
      <c r="J89" s="266">
        <v>0</v>
      </c>
      <c r="K89" s="267">
        <f t="shared" si="2"/>
        <v>0</v>
      </c>
      <c r="O89" s="259">
        <v>2</v>
      </c>
      <c r="AA89" s="232">
        <v>1</v>
      </c>
      <c r="AB89" s="232">
        <v>7</v>
      </c>
      <c r="AC89" s="232">
        <v>7</v>
      </c>
      <c r="AZ89" s="232">
        <v>2</v>
      </c>
      <c r="BA89" s="232">
        <f t="shared" si="3"/>
        <v>0</v>
      </c>
      <c r="BB89" s="232">
        <f t="shared" si="4"/>
        <v>0</v>
      </c>
      <c r="BC89" s="232">
        <f t="shared" si="5"/>
        <v>0</v>
      </c>
      <c r="BD89" s="232">
        <f t="shared" si="6"/>
        <v>0</v>
      </c>
      <c r="BE89" s="232">
        <f t="shared" si="7"/>
        <v>0</v>
      </c>
      <c r="CA89" s="259">
        <v>1</v>
      </c>
      <c r="CB89" s="259">
        <v>7</v>
      </c>
    </row>
    <row r="90" spans="1:80" x14ac:dyDescent="0.2">
      <c r="A90" s="260">
        <v>47</v>
      </c>
      <c r="B90" s="261" t="s">
        <v>528</v>
      </c>
      <c r="C90" s="262" t="s">
        <v>529</v>
      </c>
      <c r="D90" s="263" t="s">
        <v>197</v>
      </c>
      <c r="E90" s="264">
        <v>1</v>
      </c>
      <c r="F90" s="264">
        <v>0</v>
      </c>
      <c r="G90" s="265">
        <f t="shared" si="0"/>
        <v>0</v>
      </c>
      <c r="H90" s="266">
        <v>1.8000000000000001E-4</v>
      </c>
      <c r="I90" s="267">
        <f t="shared" si="1"/>
        <v>1.8000000000000001E-4</v>
      </c>
      <c r="J90" s="266">
        <v>0</v>
      </c>
      <c r="K90" s="267">
        <f t="shared" si="2"/>
        <v>0</v>
      </c>
      <c r="O90" s="259">
        <v>2</v>
      </c>
      <c r="AA90" s="232">
        <v>1</v>
      </c>
      <c r="AB90" s="232">
        <v>7</v>
      </c>
      <c r="AC90" s="232">
        <v>7</v>
      </c>
      <c r="AZ90" s="232">
        <v>2</v>
      </c>
      <c r="BA90" s="232">
        <f t="shared" si="3"/>
        <v>0</v>
      </c>
      <c r="BB90" s="232">
        <f t="shared" si="4"/>
        <v>0</v>
      </c>
      <c r="BC90" s="232">
        <f t="shared" si="5"/>
        <v>0</v>
      </c>
      <c r="BD90" s="232">
        <f t="shared" si="6"/>
        <v>0</v>
      </c>
      <c r="BE90" s="232">
        <f t="shared" si="7"/>
        <v>0</v>
      </c>
      <c r="CA90" s="259">
        <v>1</v>
      </c>
      <c r="CB90" s="259">
        <v>7</v>
      </c>
    </row>
    <row r="91" spans="1:80" x14ac:dyDescent="0.2">
      <c r="A91" s="268"/>
      <c r="B91" s="271"/>
      <c r="C91" s="328" t="s">
        <v>198</v>
      </c>
      <c r="D91" s="329"/>
      <c r="E91" s="272">
        <v>1</v>
      </c>
      <c r="F91" s="273"/>
      <c r="G91" s="274"/>
      <c r="H91" s="275"/>
      <c r="I91" s="269"/>
      <c r="J91" s="276"/>
      <c r="K91" s="269"/>
      <c r="M91" s="298">
        <v>4.2506944444444441</v>
      </c>
      <c r="O91" s="259"/>
    </row>
    <row r="92" spans="1:80" ht="22.5" x14ac:dyDescent="0.2">
      <c r="A92" s="260">
        <v>48</v>
      </c>
      <c r="B92" s="261" t="s">
        <v>530</v>
      </c>
      <c r="C92" s="262" t="s">
        <v>531</v>
      </c>
      <c r="D92" s="263" t="s">
        <v>197</v>
      </c>
      <c r="E92" s="264">
        <v>2</v>
      </c>
      <c r="F92" s="264">
        <v>0</v>
      </c>
      <c r="G92" s="265">
        <f t="shared" ref="G92:G97" si="8">E92*F92</f>
        <v>0</v>
      </c>
      <c r="H92" s="266">
        <v>1.2E-4</v>
      </c>
      <c r="I92" s="267">
        <f t="shared" ref="I92:I97" si="9">E92*H92</f>
        <v>2.4000000000000001E-4</v>
      </c>
      <c r="J92" s="266">
        <v>0</v>
      </c>
      <c r="K92" s="267">
        <f t="shared" ref="K92:K97" si="10">E92*J92</f>
        <v>0</v>
      </c>
      <c r="O92" s="259">
        <v>2</v>
      </c>
      <c r="AA92" s="232">
        <v>1</v>
      </c>
      <c r="AB92" s="232">
        <v>7</v>
      </c>
      <c r="AC92" s="232">
        <v>7</v>
      </c>
      <c r="AZ92" s="232">
        <v>2</v>
      </c>
      <c r="BA92" s="232">
        <f t="shared" ref="BA92:BA97" si="11">IF(AZ92=1,G92,0)</f>
        <v>0</v>
      </c>
      <c r="BB92" s="232">
        <f t="shared" ref="BB92:BB97" si="12">IF(AZ92=2,G92,0)</f>
        <v>0</v>
      </c>
      <c r="BC92" s="232">
        <f t="shared" ref="BC92:BC97" si="13">IF(AZ92=3,G92,0)</f>
        <v>0</v>
      </c>
      <c r="BD92" s="232">
        <f t="shared" ref="BD92:BD97" si="14">IF(AZ92=4,G92,0)</f>
        <v>0</v>
      </c>
      <c r="BE92" s="232">
        <f t="shared" ref="BE92:BE97" si="15">IF(AZ92=5,G92,0)</f>
        <v>0</v>
      </c>
      <c r="CA92" s="259">
        <v>1</v>
      </c>
      <c r="CB92" s="259">
        <v>7</v>
      </c>
    </row>
    <row r="93" spans="1:80" x14ac:dyDescent="0.2">
      <c r="A93" s="260">
        <v>49</v>
      </c>
      <c r="B93" s="261" t="s">
        <v>532</v>
      </c>
      <c r="C93" s="262" t="s">
        <v>533</v>
      </c>
      <c r="D93" s="263" t="s">
        <v>197</v>
      </c>
      <c r="E93" s="264">
        <v>8</v>
      </c>
      <c r="F93" s="264">
        <v>0</v>
      </c>
      <c r="G93" s="265">
        <f t="shared" si="8"/>
        <v>0</v>
      </c>
      <c r="H93" s="266">
        <v>2.0000000000000001E-4</v>
      </c>
      <c r="I93" s="267">
        <f t="shared" si="9"/>
        <v>1.6000000000000001E-3</v>
      </c>
      <c r="J93" s="266">
        <v>0</v>
      </c>
      <c r="K93" s="267">
        <f t="shared" si="10"/>
        <v>0</v>
      </c>
      <c r="O93" s="259">
        <v>2</v>
      </c>
      <c r="AA93" s="232">
        <v>1</v>
      </c>
      <c r="AB93" s="232">
        <v>7</v>
      </c>
      <c r="AC93" s="232">
        <v>7</v>
      </c>
      <c r="AZ93" s="232">
        <v>2</v>
      </c>
      <c r="BA93" s="232">
        <f t="shared" si="11"/>
        <v>0</v>
      </c>
      <c r="BB93" s="232">
        <f t="shared" si="12"/>
        <v>0</v>
      </c>
      <c r="BC93" s="232">
        <f t="shared" si="13"/>
        <v>0</v>
      </c>
      <c r="BD93" s="232">
        <f t="shared" si="14"/>
        <v>0</v>
      </c>
      <c r="BE93" s="232">
        <f t="shared" si="15"/>
        <v>0</v>
      </c>
      <c r="CA93" s="259">
        <v>1</v>
      </c>
      <c r="CB93" s="259">
        <v>7</v>
      </c>
    </row>
    <row r="94" spans="1:80" x14ac:dyDescent="0.2">
      <c r="A94" s="260">
        <v>50</v>
      </c>
      <c r="B94" s="261" t="s">
        <v>195</v>
      </c>
      <c r="C94" s="262" t="s">
        <v>534</v>
      </c>
      <c r="D94" s="263" t="s">
        <v>197</v>
      </c>
      <c r="E94" s="264">
        <v>5</v>
      </c>
      <c r="F94" s="264">
        <v>0</v>
      </c>
      <c r="G94" s="265">
        <f t="shared" si="8"/>
        <v>0</v>
      </c>
      <c r="H94" s="266">
        <v>0</v>
      </c>
      <c r="I94" s="267">
        <f t="shared" si="9"/>
        <v>0</v>
      </c>
      <c r="J94" s="266"/>
      <c r="K94" s="267">
        <f t="shared" si="10"/>
        <v>0</v>
      </c>
      <c r="O94" s="259">
        <v>2</v>
      </c>
      <c r="AA94" s="232">
        <v>12</v>
      </c>
      <c r="AB94" s="232">
        <v>0</v>
      </c>
      <c r="AC94" s="232">
        <v>61</v>
      </c>
      <c r="AZ94" s="232">
        <v>2</v>
      </c>
      <c r="BA94" s="232">
        <f t="shared" si="11"/>
        <v>0</v>
      </c>
      <c r="BB94" s="232">
        <f t="shared" si="12"/>
        <v>0</v>
      </c>
      <c r="BC94" s="232">
        <f t="shared" si="13"/>
        <v>0</v>
      </c>
      <c r="BD94" s="232">
        <f t="shared" si="14"/>
        <v>0</v>
      </c>
      <c r="BE94" s="232">
        <f t="shared" si="15"/>
        <v>0</v>
      </c>
      <c r="CA94" s="259">
        <v>12</v>
      </c>
      <c r="CB94" s="259">
        <v>0</v>
      </c>
    </row>
    <row r="95" spans="1:80" ht="22.5" x14ac:dyDescent="0.2">
      <c r="A95" s="260">
        <v>51</v>
      </c>
      <c r="B95" s="261" t="s">
        <v>195</v>
      </c>
      <c r="C95" s="262" t="s">
        <v>535</v>
      </c>
      <c r="D95" s="263" t="s">
        <v>197</v>
      </c>
      <c r="E95" s="264">
        <v>1</v>
      </c>
      <c r="F95" s="264">
        <v>0</v>
      </c>
      <c r="G95" s="265">
        <f t="shared" si="8"/>
        <v>0</v>
      </c>
      <c r="H95" s="266">
        <v>0</v>
      </c>
      <c r="I95" s="267">
        <f t="shared" si="9"/>
        <v>0</v>
      </c>
      <c r="J95" s="266"/>
      <c r="K95" s="267">
        <f t="shared" si="10"/>
        <v>0</v>
      </c>
      <c r="O95" s="259">
        <v>2</v>
      </c>
      <c r="AA95" s="232">
        <v>12</v>
      </c>
      <c r="AB95" s="232">
        <v>0</v>
      </c>
      <c r="AC95" s="232">
        <v>69</v>
      </c>
      <c r="AZ95" s="232">
        <v>2</v>
      </c>
      <c r="BA95" s="232">
        <f t="shared" si="11"/>
        <v>0</v>
      </c>
      <c r="BB95" s="232">
        <f t="shared" si="12"/>
        <v>0</v>
      </c>
      <c r="BC95" s="232">
        <f t="shared" si="13"/>
        <v>0</v>
      </c>
      <c r="BD95" s="232">
        <f t="shared" si="14"/>
        <v>0</v>
      </c>
      <c r="BE95" s="232">
        <f t="shared" si="15"/>
        <v>0</v>
      </c>
      <c r="CA95" s="259">
        <v>12</v>
      </c>
      <c r="CB95" s="259">
        <v>0</v>
      </c>
    </row>
    <row r="96" spans="1:80" x14ac:dyDescent="0.2">
      <c r="A96" s="260">
        <v>52</v>
      </c>
      <c r="B96" s="261" t="s">
        <v>536</v>
      </c>
      <c r="C96" s="262" t="s">
        <v>537</v>
      </c>
      <c r="D96" s="263" t="s">
        <v>197</v>
      </c>
      <c r="E96" s="264">
        <v>1</v>
      </c>
      <c r="F96" s="264">
        <v>0</v>
      </c>
      <c r="G96" s="265">
        <f t="shared" si="8"/>
        <v>0</v>
      </c>
      <c r="H96" s="266">
        <v>1.8000000000000001E-4</v>
      </c>
      <c r="I96" s="267">
        <f t="shared" si="9"/>
        <v>1.8000000000000001E-4</v>
      </c>
      <c r="J96" s="266"/>
      <c r="K96" s="267">
        <f t="shared" si="10"/>
        <v>0</v>
      </c>
      <c r="O96" s="259">
        <v>2</v>
      </c>
      <c r="AA96" s="232">
        <v>3</v>
      </c>
      <c r="AB96" s="232">
        <v>7</v>
      </c>
      <c r="AC96" s="232">
        <v>551439</v>
      </c>
      <c r="AZ96" s="232">
        <v>2</v>
      </c>
      <c r="BA96" s="232">
        <f t="shared" si="11"/>
        <v>0</v>
      </c>
      <c r="BB96" s="232">
        <f t="shared" si="12"/>
        <v>0</v>
      </c>
      <c r="BC96" s="232">
        <f t="shared" si="13"/>
        <v>0</v>
      </c>
      <c r="BD96" s="232">
        <f t="shared" si="14"/>
        <v>0</v>
      </c>
      <c r="BE96" s="232">
        <f t="shared" si="15"/>
        <v>0</v>
      </c>
      <c r="CA96" s="259">
        <v>3</v>
      </c>
      <c r="CB96" s="259">
        <v>7</v>
      </c>
    </row>
    <row r="97" spans="1:80" x14ac:dyDescent="0.2">
      <c r="A97" s="260">
        <v>53</v>
      </c>
      <c r="B97" s="261" t="s">
        <v>538</v>
      </c>
      <c r="C97" s="262" t="s">
        <v>539</v>
      </c>
      <c r="D97" s="263" t="s">
        <v>197</v>
      </c>
      <c r="E97" s="264">
        <v>1</v>
      </c>
      <c r="F97" s="264">
        <v>0</v>
      </c>
      <c r="G97" s="265">
        <f t="shared" si="8"/>
        <v>0</v>
      </c>
      <c r="H97" s="266">
        <v>1.55E-2</v>
      </c>
      <c r="I97" s="267">
        <f t="shared" si="9"/>
        <v>1.55E-2</v>
      </c>
      <c r="J97" s="266"/>
      <c r="K97" s="267">
        <f t="shared" si="10"/>
        <v>0</v>
      </c>
      <c r="O97" s="259">
        <v>2</v>
      </c>
      <c r="AA97" s="232">
        <v>3</v>
      </c>
      <c r="AB97" s="232">
        <v>7</v>
      </c>
      <c r="AC97" s="232">
        <v>64214360</v>
      </c>
      <c r="AZ97" s="232">
        <v>2</v>
      </c>
      <c r="BA97" s="232">
        <f t="shared" si="11"/>
        <v>0</v>
      </c>
      <c r="BB97" s="232">
        <f t="shared" si="12"/>
        <v>0</v>
      </c>
      <c r="BC97" s="232">
        <f t="shared" si="13"/>
        <v>0</v>
      </c>
      <c r="BD97" s="232">
        <f t="shared" si="14"/>
        <v>0</v>
      </c>
      <c r="BE97" s="232">
        <f t="shared" si="15"/>
        <v>0</v>
      </c>
      <c r="CA97" s="259">
        <v>3</v>
      </c>
      <c r="CB97" s="259">
        <v>7</v>
      </c>
    </row>
    <row r="98" spans="1:80" x14ac:dyDescent="0.2">
      <c r="A98" s="268"/>
      <c r="B98" s="271"/>
      <c r="C98" s="328" t="s">
        <v>198</v>
      </c>
      <c r="D98" s="329"/>
      <c r="E98" s="272">
        <v>1</v>
      </c>
      <c r="F98" s="273"/>
      <c r="G98" s="274"/>
      <c r="H98" s="275"/>
      <c r="I98" s="269"/>
      <c r="J98" s="276"/>
      <c r="K98" s="269"/>
      <c r="M98" s="298">
        <v>4.2506944444444441</v>
      </c>
      <c r="O98" s="259"/>
    </row>
    <row r="99" spans="1:80" x14ac:dyDescent="0.2">
      <c r="A99" s="260">
        <v>54</v>
      </c>
      <c r="B99" s="261" t="s">
        <v>540</v>
      </c>
      <c r="C99" s="262" t="s">
        <v>541</v>
      </c>
      <c r="D99" s="263" t="s">
        <v>197</v>
      </c>
      <c r="E99" s="264">
        <v>1</v>
      </c>
      <c r="F99" s="264">
        <v>0</v>
      </c>
      <c r="G99" s="265">
        <f>E99*F99</f>
        <v>0</v>
      </c>
      <c r="H99" s="266">
        <v>1.55E-2</v>
      </c>
      <c r="I99" s="267">
        <f>E99*H99</f>
        <v>1.55E-2</v>
      </c>
      <c r="J99" s="266"/>
      <c r="K99" s="267">
        <f>E99*J99</f>
        <v>0</v>
      </c>
      <c r="O99" s="259">
        <v>2</v>
      </c>
      <c r="AA99" s="232">
        <v>3</v>
      </c>
      <c r="AB99" s="232">
        <v>7</v>
      </c>
      <c r="AC99" s="232">
        <v>64214361</v>
      </c>
      <c r="AZ99" s="232">
        <v>2</v>
      </c>
      <c r="BA99" s="232">
        <f>IF(AZ99=1,G99,0)</f>
        <v>0</v>
      </c>
      <c r="BB99" s="232">
        <f>IF(AZ99=2,G99,0)</f>
        <v>0</v>
      </c>
      <c r="BC99" s="232">
        <f>IF(AZ99=3,G99,0)</f>
        <v>0</v>
      </c>
      <c r="BD99" s="232">
        <f>IF(AZ99=4,G99,0)</f>
        <v>0</v>
      </c>
      <c r="BE99" s="232">
        <f>IF(AZ99=5,G99,0)</f>
        <v>0</v>
      </c>
      <c r="CA99" s="259">
        <v>3</v>
      </c>
      <c r="CB99" s="259">
        <v>7</v>
      </c>
    </row>
    <row r="100" spans="1:80" x14ac:dyDescent="0.2">
      <c r="A100" s="268"/>
      <c r="B100" s="271"/>
      <c r="C100" s="328" t="s">
        <v>199</v>
      </c>
      <c r="D100" s="329"/>
      <c r="E100" s="272">
        <v>1</v>
      </c>
      <c r="F100" s="273"/>
      <c r="G100" s="274"/>
      <c r="H100" s="275"/>
      <c r="I100" s="269"/>
      <c r="J100" s="276"/>
      <c r="K100" s="269"/>
      <c r="M100" s="298">
        <v>8.4590277777777789</v>
      </c>
      <c r="O100" s="259"/>
    </row>
    <row r="101" spans="1:80" x14ac:dyDescent="0.2">
      <c r="A101" s="260">
        <v>55</v>
      </c>
      <c r="B101" s="261" t="s">
        <v>542</v>
      </c>
      <c r="C101" s="262" t="s">
        <v>543</v>
      </c>
      <c r="D101" s="263" t="s">
        <v>197</v>
      </c>
      <c r="E101" s="264">
        <v>6</v>
      </c>
      <c r="F101" s="264">
        <v>0</v>
      </c>
      <c r="G101" s="265">
        <f>E101*F101</f>
        <v>0</v>
      </c>
      <c r="H101" s="266">
        <v>1.0999999999999999E-2</v>
      </c>
      <c r="I101" s="267">
        <f>E101*H101</f>
        <v>6.6000000000000003E-2</v>
      </c>
      <c r="J101" s="266"/>
      <c r="K101" s="267">
        <f>E101*J101</f>
        <v>0</v>
      </c>
      <c r="O101" s="259">
        <v>2</v>
      </c>
      <c r="AA101" s="232">
        <v>3</v>
      </c>
      <c r="AB101" s="232">
        <v>7</v>
      </c>
      <c r="AC101" s="232">
        <v>64217303</v>
      </c>
      <c r="AZ101" s="232">
        <v>2</v>
      </c>
      <c r="BA101" s="232">
        <f>IF(AZ101=1,G101,0)</f>
        <v>0</v>
      </c>
      <c r="BB101" s="232">
        <f>IF(AZ101=2,G101,0)</f>
        <v>0</v>
      </c>
      <c r="BC101" s="232">
        <f>IF(AZ101=3,G101,0)</f>
        <v>0</v>
      </c>
      <c r="BD101" s="232">
        <f>IF(AZ101=4,G101,0)</f>
        <v>0</v>
      </c>
      <c r="BE101" s="232">
        <f>IF(AZ101=5,G101,0)</f>
        <v>0</v>
      </c>
      <c r="CA101" s="259">
        <v>3</v>
      </c>
      <c r="CB101" s="259">
        <v>7</v>
      </c>
    </row>
    <row r="102" spans="1:80" x14ac:dyDescent="0.2">
      <c r="A102" s="260">
        <v>56</v>
      </c>
      <c r="B102" s="261" t="s">
        <v>544</v>
      </c>
      <c r="C102" s="262" t="s">
        <v>545</v>
      </c>
      <c r="D102" s="263" t="s">
        <v>487</v>
      </c>
      <c r="E102" s="264">
        <v>8</v>
      </c>
      <c r="F102" s="264">
        <v>0</v>
      </c>
      <c r="G102" s="265">
        <f>E102*F102</f>
        <v>0</v>
      </c>
      <c r="H102" s="266">
        <v>5.0000000000000001E-4</v>
      </c>
      <c r="I102" s="267">
        <f>E102*H102</f>
        <v>4.0000000000000001E-3</v>
      </c>
      <c r="J102" s="266"/>
      <c r="K102" s="267">
        <f>E102*J102</f>
        <v>0</v>
      </c>
      <c r="O102" s="259">
        <v>2</v>
      </c>
      <c r="AA102" s="232">
        <v>3</v>
      </c>
      <c r="AB102" s="232">
        <v>7</v>
      </c>
      <c r="AC102" s="232">
        <v>64286105</v>
      </c>
      <c r="AZ102" s="232">
        <v>2</v>
      </c>
      <c r="BA102" s="232">
        <f>IF(AZ102=1,G102,0)</f>
        <v>0</v>
      </c>
      <c r="BB102" s="232">
        <f>IF(AZ102=2,G102,0)</f>
        <v>0</v>
      </c>
      <c r="BC102" s="232">
        <f>IF(AZ102=3,G102,0)</f>
        <v>0</v>
      </c>
      <c r="BD102" s="232">
        <f>IF(AZ102=4,G102,0)</f>
        <v>0</v>
      </c>
      <c r="BE102" s="232">
        <f>IF(AZ102=5,G102,0)</f>
        <v>0</v>
      </c>
      <c r="CA102" s="259">
        <v>3</v>
      </c>
      <c r="CB102" s="259">
        <v>7</v>
      </c>
    </row>
    <row r="103" spans="1:80" x14ac:dyDescent="0.2">
      <c r="A103" s="260">
        <v>57</v>
      </c>
      <c r="B103" s="261" t="s">
        <v>546</v>
      </c>
      <c r="C103" s="262" t="s">
        <v>547</v>
      </c>
      <c r="D103" s="263" t="s">
        <v>197</v>
      </c>
      <c r="E103" s="264">
        <v>2</v>
      </c>
      <c r="F103" s="264">
        <v>0</v>
      </c>
      <c r="G103" s="265">
        <f>E103*F103</f>
        <v>0</v>
      </c>
      <c r="H103" s="266">
        <v>8.9999999999999993E-3</v>
      </c>
      <c r="I103" s="267">
        <f>E103*H103</f>
        <v>1.7999999999999999E-2</v>
      </c>
      <c r="J103" s="266"/>
      <c r="K103" s="267">
        <f>E103*J103</f>
        <v>0</v>
      </c>
      <c r="O103" s="259">
        <v>2</v>
      </c>
      <c r="AA103" s="232">
        <v>3</v>
      </c>
      <c r="AB103" s="232">
        <v>7</v>
      </c>
      <c r="AC103" s="232">
        <v>64291371</v>
      </c>
      <c r="AZ103" s="232">
        <v>2</v>
      </c>
      <c r="BA103" s="232">
        <f>IF(AZ103=1,G103,0)</f>
        <v>0</v>
      </c>
      <c r="BB103" s="232">
        <f>IF(AZ103=2,G103,0)</f>
        <v>0</v>
      </c>
      <c r="BC103" s="232">
        <f>IF(AZ103=3,G103,0)</f>
        <v>0</v>
      </c>
      <c r="BD103" s="232">
        <f>IF(AZ103=4,G103,0)</f>
        <v>0</v>
      </c>
      <c r="BE103" s="232">
        <f>IF(AZ103=5,G103,0)</f>
        <v>0</v>
      </c>
      <c r="CA103" s="259">
        <v>3</v>
      </c>
      <c r="CB103" s="259">
        <v>7</v>
      </c>
    </row>
    <row r="104" spans="1:80" x14ac:dyDescent="0.2">
      <c r="A104" s="260">
        <v>58</v>
      </c>
      <c r="B104" s="261" t="s">
        <v>548</v>
      </c>
      <c r="C104" s="262" t="s">
        <v>549</v>
      </c>
      <c r="D104" s="263" t="s">
        <v>12</v>
      </c>
      <c r="E104" s="264"/>
      <c r="F104" s="264">
        <v>0</v>
      </c>
      <c r="G104" s="265">
        <f>E104*F104</f>
        <v>0</v>
      </c>
      <c r="H104" s="266">
        <v>0</v>
      </c>
      <c r="I104" s="267">
        <f>E104*H104</f>
        <v>0</v>
      </c>
      <c r="J104" s="266"/>
      <c r="K104" s="267">
        <f>E104*J104</f>
        <v>0</v>
      </c>
      <c r="O104" s="259">
        <v>2</v>
      </c>
      <c r="AA104" s="232">
        <v>7</v>
      </c>
      <c r="AB104" s="232">
        <v>1002</v>
      </c>
      <c r="AC104" s="232">
        <v>5</v>
      </c>
      <c r="AZ104" s="232">
        <v>2</v>
      </c>
      <c r="BA104" s="232">
        <f>IF(AZ104=1,G104,0)</f>
        <v>0</v>
      </c>
      <c r="BB104" s="232">
        <f>IF(AZ104=2,G104,0)</f>
        <v>0</v>
      </c>
      <c r="BC104" s="232">
        <f>IF(AZ104=3,G104,0)</f>
        <v>0</v>
      </c>
      <c r="BD104" s="232">
        <f>IF(AZ104=4,G104,0)</f>
        <v>0</v>
      </c>
      <c r="BE104" s="232">
        <f>IF(AZ104=5,G104,0)</f>
        <v>0</v>
      </c>
      <c r="CA104" s="259">
        <v>7</v>
      </c>
      <c r="CB104" s="259">
        <v>1002</v>
      </c>
    </row>
    <row r="105" spans="1:80" x14ac:dyDescent="0.2">
      <c r="A105" s="277"/>
      <c r="B105" s="278" t="s">
        <v>99</v>
      </c>
      <c r="C105" s="279" t="s">
        <v>294</v>
      </c>
      <c r="D105" s="280"/>
      <c r="E105" s="281"/>
      <c r="F105" s="282"/>
      <c r="G105" s="283">
        <f>SUM(G75:G104)</f>
        <v>0</v>
      </c>
      <c r="H105" s="284"/>
      <c r="I105" s="285">
        <f>SUM(I75:I104)</f>
        <v>0.27933000000000002</v>
      </c>
      <c r="J105" s="284"/>
      <c r="K105" s="285">
        <f>SUM(K75:K104)</f>
        <v>-0.30021999999999999</v>
      </c>
      <c r="O105" s="259">
        <v>4</v>
      </c>
      <c r="BA105" s="286">
        <f>SUM(BA75:BA104)</f>
        <v>0</v>
      </c>
      <c r="BB105" s="286">
        <f>SUM(BB75:BB104)</f>
        <v>0</v>
      </c>
      <c r="BC105" s="286">
        <f>SUM(BC75:BC104)</f>
        <v>0</v>
      </c>
      <c r="BD105" s="286">
        <f>SUM(BD75:BD104)</f>
        <v>0</v>
      </c>
      <c r="BE105" s="286">
        <f>SUM(BE75:BE104)</f>
        <v>0</v>
      </c>
    </row>
    <row r="106" spans="1:80" x14ac:dyDescent="0.2">
      <c r="A106" s="249" t="s">
        <v>97</v>
      </c>
      <c r="B106" s="250" t="s">
        <v>550</v>
      </c>
      <c r="C106" s="251" t="s">
        <v>551</v>
      </c>
      <c r="D106" s="252"/>
      <c r="E106" s="253"/>
      <c r="F106" s="253"/>
      <c r="G106" s="254"/>
      <c r="H106" s="255"/>
      <c r="I106" s="256"/>
      <c r="J106" s="257"/>
      <c r="K106" s="258"/>
      <c r="O106" s="259">
        <v>1</v>
      </c>
    </row>
    <row r="107" spans="1:80" x14ac:dyDescent="0.2">
      <c r="A107" s="260">
        <v>59</v>
      </c>
      <c r="B107" s="261" t="s">
        <v>553</v>
      </c>
      <c r="C107" s="262" t="s">
        <v>554</v>
      </c>
      <c r="D107" s="263" t="s">
        <v>113</v>
      </c>
      <c r="E107" s="264">
        <v>0.6</v>
      </c>
      <c r="F107" s="264">
        <v>0</v>
      </c>
      <c r="G107" s="265">
        <f>E107*F107</f>
        <v>0</v>
      </c>
      <c r="H107" s="266">
        <v>0</v>
      </c>
      <c r="I107" s="267">
        <f>E107*H107</f>
        <v>0</v>
      </c>
      <c r="J107" s="266">
        <v>-2.3800000000000002E-2</v>
      </c>
      <c r="K107" s="267">
        <f>E107*J107</f>
        <v>-1.4280000000000001E-2</v>
      </c>
      <c r="O107" s="259">
        <v>2</v>
      </c>
      <c r="AA107" s="232">
        <v>1</v>
      </c>
      <c r="AB107" s="232">
        <v>7</v>
      </c>
      <c r="AC107" s="232">
        <v>7</v>
      </c>
      <c r="AZ107" s="232">
        <v>2</v>
      </c>
      <c r="BA107" s="232">
        <f>IF(AZ107=1,G107,0)</f>
        <v>0</v>
      </c>
      <c r="BB107" s="232">
        <f>IF(AZ107=2,G107,0)</f>
        <v>0</v>
      </c>
      <c r="BC107" s="232">
        <f>IF(AZ107=3,G107,0)</f>
        <v>0</v>
      </c>
      <c r="BD107" s="232">
        <f>IF(AZ107=4,G107,0)</f>
        <v>0</v>
      </c>
      <c r="BE107" s="232">
        <f>IF(AZ107=5,G107,0)</f>
        <v>0</v>
      </c>
      <c r="CA107" s="259">
        <v>1</v>
      </c>
      <c r="CB107" s="259">
        <v>7</v>
      </c>
    </row>
    <row r="108" spans="1:80" x14ac:dyDescent="0.2">
      <c r="A108" s="268"/>
      <c r="B108" s="271"/>
      <c r="C108" s="328" t="s">
        <v>555</v>
      </c>
      <c r="D108" s="329"/>
      <c r="E108" s="272">
        <v>0.3</v>
      </c>
      <c r="F108" s="273"/>
      <c r="G108" s="274"/>
      <c r="H108" s="275"/>
      <c r="I108" s="269"/>
      <c r="J108" s="276"/>
      <c r="K108" s="269"/>
      <c r="M108" s="270" t="s">
        <v>555</v>
      </c>
      <c r="O108" s="259"/>
    </row>
    <row r="109" spans="1:80" x14ac:dyDescent="0.2">
      <c r="A109" s="268"/>
      <c r="B109" s="271"/>
      <c r="C109" s="328" t="s">
        <v>556</v>
      </c>
      <c r="D109" s="329"/>
      <c r="E109" s="272">
        <v>0.3</v>
      </c>
      <c r="F109" s="273"/>
      <c r="G109" s="274"/>
      <c r="H109" s="275"/>
      <c r="I109" s="269"/>
      <c r="J109" s="276"/>
      <c r="K109" s="269"/>
      <c r="M109" s="270" t="s">
        <v>556</v>
      </c>
      <c r="O109" s="259"/>
    </row>
    <row r="110" spans="1:80" x14ac:dyDescent="0.2">
      <c r="A110" s="260">
        <v>60</v>
      </c>
      <c r="B110" s="261" t="s">
        <v>557</v>
      </c>
      <c r="C110" s="262" t="s">
        <v>558</v>
      </c>
      <c r="D110" s="263" t="s">
        <v>113</v>
      </c>
      <c r="E110" s="264">
        <v>0.6</v>
      </c>
      <c r="F110" s="264">
        <v>0</v>
      </c>
      <c r="G110" s="265">
        <f>E110*F110</f>
        <v>0</v>
      </c>
      <c r="H110" s="266">
        <v>1.6320000000000001E-2</v>
      </c>
      <c r="I110" s="267">
        <f>E110*H110</f>
        <v>9.7920000000000004E-3</v>
      </c>
      <c r="J110" s="266">
        <v>0</v>
      </c>
      <c r="K110" s="267">
        <f>E110*J110</f>
        <v>0</v>
      </c>
      <c r="O110" s="259">
        <v>2</v>
      </c>
      <c r="AA110" s="232">
        <v>1</v>
      </c>
      <c r="AB110" s="232">
        <v>7</v>
      </c>
      <c r="AC110" s="232">
        <v>7</v>
      </c>
      <c r="AZ110" s="232">
        <v>2</v>
      </c>
      <c r="BA110" s="232">
        <f>IF(AZ110=1,G110,0)</f>
        <v>0</v>
      </c>
      <c r="BB110" s="232">
        <f>IF(AZ110=2,G110,0)</f>
        <v>0</v>
      </c>
      <c r="BC110" s="232">
        <f>IF(AZ110=3,G110,0)</f>
        <v>0</v>
      </c>
      <c r="BD110" s="232">
        <f>IF(AZ110=4,G110,0)</f>
        <v>0</v>
      </c>
      <c r="BE110" s="232">
        <f>IF(AZ110=5,G110,0)</f>
        <v>0</v>
      </c>
      <c r="CA110" s="259">
        <v>1</v>
      </c>
      <c r="CB110" s="259">
        <v>7</v>
      </c>
    </row>
    <row r="111" spans="1:80" x14ac:dyDescent="0.2">
      <c r="A111" s="268"/>
      <c r="B111" s="271"/>
      <c r="C111" s="328" t="s">
        <v>555</v>
      </c>
      <c r="D111" s="329"/>
      <c r="E111" s="272">
        <v>0.3</v>
      </c>
      <c r="F111" s="273"/>
      <c r="G111" s="274"/>
      <c r="H111" s="275"/>
      <c r="I111" s="269"/>
      <c r="J111" s="276"/>
      <c r="K111" s="269"/>
      <c r="M111" s="270" t="s">
        <v>555</v>
      </c>
      <c r="O111" s="259"/>
    </row>
    <row r="112" spans="1:80" x14ac:dyDescent="0.2">
      <c r="A112" s="268"/>
      <c r="B112" s="271"/>
      <c r="C112" s="328" t="s">
        <v>556</v>
      </c>
      <c r="D112" s="329"/>
      <c r="E112" s="272">
        <v>0.3</v>
      </c>
      <c r="F112" s="273"/>
      <c r="G112" s="274"/>
      <c r="H112" s="275"/>
      <c r="I112" s="269"/>
      <c r="J112" s="276"/>
      <c r="K112" s="269"/>
      <c r="M112" s="270" t="s">
        <v>556</v>
      </c>
      <c r="O112" s="259"/>
    </row>
    <row r="113" spans="1:80" x14ac:dyDescent="0.2">
      <c r="A113" s="260">
        <v>61</v>
      </c>
      <c r="B113" s="261" t="s">
        <v>559</v>
      </c>
      <c r="C113" s="262" t="s">
        <v>560</v>
      </c>
      <c r="D113" s="263" t="s">
        <v>197</v>
      </c>
      <c r="E113" s="264">
        <v>4</v>
      </c>
      <c r="F113" s="264">
        <v>0</v>
      </c>
      <c r="G113" s="265">
        <f>E113*F113</f>
        <v>0</v>
      </c>
      <c r="H113" s="266">
        <v>0</v>
      </c>
      <c r="I113" s="267">
        <f>E113*H113</f>
        <v>0</v>
      </c>
      <c r="J113" s="266">
        <v>0</v>
      </c>
      <c r="K113" s="267">
        <f>E113*J113</f>
        <v>0</v>
      </c>
      <c r="O113" s="259">
        <v>2</v>
      </c>
      <c r="AA113" s="232">
        <v>1</v>
      </c>
      <c r="AB113" s="232">
        <v>7</v>
      </c>
      <c r="AC113" s="232">
        <v>7</v>
      </c>
      <c r="AZ113" s="232">
        <v>2</v>
      </c>
      <c r="BA113" s="232">
        <f>IF(AZ113=1,G113,0)</f>
        <v>0</v>
      </c>
      <c r="BB113" s="232">
        <f>IF(AZ113=2,G113,0)</f>
        <v>0</v>
      </c>
      <c r="BC113" s="232">
        <f>IF(AZ113=3,G113,0)</f>
        <v>0</v>
      </c>
      <c r="BD113" s="232">
        <f>IF(AZ113=4,G113,0)</f>
        <v>0</v>
      </c>
      <c r="BE113" s="232">
        <f>IF(AZ113=5,G113,0)</f>
        <v>0</v>
      </c>
      <c r="CA113" s="259">
        <v>1</v>
      </c>
      <c r="CB113" s="259">
        <v>7</v>
      </c>
    </row>
    <row r="114" spans="1:80" x14ac:dyDescent="0.2">
      <c r="A114" s="260">
        <v>62</v>
      </c>
      <c r="B114" s="261" t="s">
        <v>561</v>
      </c>
      <c r="C114" s="262" t="s">
        <v>562</v>
      </c>
      <c r="D114" s="263" t="s">
        <v>113</v>
      </c>
      <c r="E114" s="264">
        <v>0.6</v>
      </c>
      <c r="F114" s="264">
        <v>0</v>
      </c>
      <c r="G114" s="265">
        <f>E114*F114</f>
        <v>0</v>
      </c>
      <c r="H114" s="266">
        <v>0</v>
      </c>
      <c r="I114" s="267">
        <f>E114*H114</f>
        <v>0</v>
      </c>
      <c r="J114" s="266">
        <v>0</v>
      </c>
      <c r="K114" s="267">
        <f>E114*J114</f>
        <v>0</v>
      </c>
      <c r="O114" s="259">
        <v>2</v>
      </c>
      <c r="AA114" s="232">
        <v>1</v>
      </c>
      <c r="AB114" s="232">
        <v>7</v>
      </c>
      <c r="AC114" s="232">
        <v>7</v>
      </c>
      <c r="AZ114" s="232">
        <v>2</v>
      </c>
      <c r="BA114" s="232">
        <f>IF(AZ114=1,G114,0)</f>
        <v>0</v>
      </c>
      <c r="BB114" s="232">
        <f>IF(AZ114=2,G114,0)</f>
        <v>0</v>
      </c>
      <c r="BC114" s="232">
        <f>IF(AZ114=3,G114,0)</f>
        <v>0</v>
      </c>
      <c r="BD114" s="232">
        <f>IF(AZ114=4,G114,0)</f>
        <v>0</v>
      </c>
      <c r="BE114" s="232">
        <f>IF(AZ114=5,G114,0)</f>
        <v>0</v>
      </c>
      <c r="CA114" s="259">
        <v>1</v>
      </c>
      <c r="CB114" s="259">
        <v>7</v>
      </c>
    </row>
    <row r="115" spans="1:80" x14ac:dyDescent="0.2">
      <c r="A115" s="260">
        <v>63</v>
      </c>
      <c r="B115" s="261" t="s">
        <v>189</v>
      </c>
      <c r="C115" s="262" t="s">
        <v>563</v>
      </c>
      <c r="D115" s="263" t="s">
        <v>191</v>
      </c>
      <c r="E115" s="264">
        <v>12</v>
      </c>
      <c r="F115" s="264">
        <v>0</v>
      </c>
      <c r="G115" s="265">
        <f>E115*F115</f>
        <v>0</v>
      </c>
      <c r="H115" s="266">
        <v>0</v>
      </c>
      <c r="I115" s="267">
        <f>E115*H115</f>
        <v>0</v>
      </c>
      <c r="J115" s="266">
        <v>0</v>
      </c>
      <c r="K115" s="267">
        <f>E115*J115</f>
        <v>0</v>
      </c>
      <c r="O115" s="259">
        <v>2</v>
      </c>
      <c r="AA115" s="232">
        <v>1</v>
      </c>
      <c r="AB115" s="232">
        <v>1</v>
      </c>
      <c r="AC115" s="232">
        <v>1</v>
      </c>
      <c r="AZ115" s="232">
        <v>2</v>
      </c>
      <c r="BA115" s="232">
        <f>IF(AZ115=1,G115,0)</f>
        <v>0</v>
      </c>
      <c r="BB115" s="232">
        <f>IF(AZ115=2,G115,0)</f>
        <v>0</v>
      </c>
      <c r="BC115" s="232">
        <f>IF(AZ115=3,G115,0)</f>
        <v>0</v>
      </c>
      <c r="BD115" s="232">
        <f>IF(AZ115=4,G115,0)</f>
        <v>0</v>
      </c>
      <c r="BE115" s="232">
        <f>IF(AZ115=5,G115,0)</f>
        <v>0</v>
      </c>
      <c r="CA115" s="259">
        <v>1</v>
      </c>
      <c r="CB115" s="259">
        <v>1</v>
      </c>
    </row>
    <row r="116" spans="1:80" x14ac:dyDescent="0.2">
      <c r="A116" s="277"/>
      <c r="B116" s="278" t="s">
        <v>99</v>
      </c>
      <c r="C116" s="279" t="s">
        <v>552</v>
      </c>
      <c r="D116" s="280"/>
      <c r="E116" s="281"/>
      <c r="F116" s="282"/>
      <c r="G116" s="283">
        <f>SUM(G106:G115)</f>
        <v>0</v>
      </c>
      <c r="H116" s="284"/>
      <c r="I116" s="285">
        <f>SUM(I106:I115)</f>
        <v>9.7920000000000004E-3</v>
      </c>
      <c r="J116" s="284"/>
      <c r="K116" s="285">
        <f>SUM(K106:K115)</f>
        <v>-1.4280000000000001E-2</v>
      </c>
      <c r="O116" s="259">
        <v>4</v>
      </c>
      <c r="BA116" s="286">
        <f>SUM(BA106:BA115)</f>
        <v>0</v>
      </c>
      <c r="BB116" s="286">
        <f>SUM(BB106:BB115)</f>
        <v>0</v>
      </c>
      <c r="BC116" s="286">
        <f>SUM(BC106:BC115)</f>
        <v>0</v>
      </c>
      <c r="BD116" s="286">
        <f>SUM(BD106:BD115)</f>
        <v>0</v>
      </c>
      <c r="BE116" s="286">
        <f>SUM(BE106:BE115)</f>
        <v>0</v>
      </c>
    </row>
    <row r="117" spans="1:80" x14ac:dyDescent="0.2">
      <c r="A117" s="249" t="s">
        <v>97</v>
      </c>
      <c r="B117" s="250" t="s">
        <v>564</v>
      </c>
      <c r="C117" s="251" t="s">
        <v>565</v>
      </c>
      <c r="D117" s="252"/>
      <c r="E117" s="253"/>
      <c r="F117" s="253"/>
      <c r="G117" s="254"/>
      <c r="H117" s="255"/>
      <c r="I117" s="256"/>
      <c r="J117" s="257"/>
      <c r="K117" s="258"/>
      <c r="O117" s="259">
        <v>1</v>
      </c>
    </row>
    <row r="118" spans="1:80" x14ac:dyDescent="0.2">
      <c r="A118" s="260">
        <v>64</v>
      </c>
      <c r="B118" s="261" t="s">
        <v>267</v>
      </c>
      <c r="C118" s="262" t="s">
        <v>268</v>
      </c>
      <c r="D118" s="263" t="s">
        <v>269</v>
      </c>
      <c r="E118" s="264">
        <v>2.1269</v>
      </c>
      <c r="F118" s="264">
        <v>0</v>
      </c>
      <c r="G118" s="265">
        <f t="shared" ref="G118:G123" si="16">E118*F118</f>
        <v>0</v>
      </c>
      <c r="H118" s="266">
        <v>0</v>
      </c>
      <c r="I118" s="267">
        <f t="shared" ref="I118:I123" si="17">E118*H118</f>
        <v>0</v>
      </c>
      <c r="J118" s="266"/>
      <c r="K118" s="267">
        <f t="shared" ref="K118:K123" si="18">E118*J118</f>
        <v>0</v>
      </c>
      <c r="O118" s="259">
        <v>2</v>
      </c>
      <c r="AA118" s="232">
        <v>8</v>
      </c>
      <c r="AB118" s="232">
        <v>0</v>
      </c>
      <c r="AC118" s="232">
        <v>3</v>
      </c>
      <c r="AZ118" s="232">
        <v>1</v>
      </c>
      <c r="BA118" s="232">
        <f t="shared" ref="BA118:BA123" si="19">IF(AZ118=1,G118,0)</f>
        <v>0</v>
      </c>
      <c r="BB118" s="232">
        <f t="shared" ref="BB118:BB123" si="20">IF(AZ118=2,G118,0)</f>
        <v>0</v>
      </c>
      <c r="BC118" s="232">
        <f t="shared" ref="BC118:BC123" si="21">IF(AZ118=3,G118,0)</f>
        <v>0</v>
      </c>
      <c r="BD118" s="232">
        <f t="shared" ref="BD118:BD123" si="22">IF(AZ118=4,G118,0)</f>
        <v>0</v>
      </c>
      <c r="BE118" s="232">
        <f t="shared" ref="BE118:BE123" si="23">IF(AZ118=5,G118,0)</f>
        <v>0</v>
      </c>
      <c r="CA118" s="259">
        <v>8</v>
      </c>
      <c r="CB118" s="259">
        <v>0</v>
      </c>
    </row>
    <row r="119" spans="1:80" x14ac:dyDescent="0.2">
      <c r="A119" s="260">
        <v>65</v>
      </c>
      <c r="B119" s="261" t="s">
        <v>270</v>
      </c>
      <c r="C119" s="262" t="s">
        <v>271</v>
      </c>
      <c r="D119" s="263" t="s">
        <v>269</v>
      </c>
      <c r="E119" s="264">
        <v>29.776599999999998</v>
      </c>
      <c r="F119" s="264">
        <v>0</v>
      </c>
      <c r="G119" s="265">
        <f t="shared" si="16"/>
        <v>0</v>
      </c>
      <c r="H119" s="266">
        <v>0</v>
      </c>
      <c r="I119" s="267">
        <f t="shared" si="17"/>
        <v>0</v>
      </c>
      <c r="J119" s="266"/>
      <c r="K119" s="267">
        <f t="shared" si="18"/>
        <v>0</v>
      </c>
      <c r="O119" s="259">
        <v>2</v>
      </c>
      <c r="AA119" s="232">
        <v>8</v>
      </c>
      <c r="AB119" s="232">
        <v>0</v>
      </c>
      <c r="AC119" s="232">
        <v>3</v>
      </c>
      <c r="AZ119" s="232">
        <v>1</v>
      </c>
      <c r="BA119" s="232">
        <f t="shared" si="19"/>
        <v>0</v>
      </c>
      <c r="BB119" s="232">
        <f t="shared" si="20"/>
        <v>0</v>
      </c>
      <c r="BC119" s="232">
        <f t="shared" si="21"/>
        <v>0</v>
      </c>
      <c r="BD119" s="232">
        <f t="shared" si="22"/>
        <v>0</v>
      </c>
      <c r="BE119" s="232">
        <f t="shared" si="23"/>
        <v>0</v>
      </c>
      <c r="CA119" s="259">
        <v>8</v>
      </c>
      <c r="CB119" s="259">
        <v>0</v>
      </c>
    </row>
    <row r="120" spans="1:80" x14ac:dyDescent="0.2">
      <c r="A120" s="260">
        <v>66</v>
      </c>
      <c r="B120" s="261" t="s">
        <v>272</v>
      </c>
      <c r="C120" s="262" t="s">
        <v>273</v>
      </c>
      <c r="D120" s="263" t="s">
        <v>269</v>
      </c>
      <c r="E120" s="264">
        <v>2.1269</v>
      </c>
      <c r="F120" s="264">
        <v>0</v>
      </c>
      <c r="G120" s="265">
        <f t="shared" si="16"/>
        <v>0</v>
      </c>
      <c r="H120" s="266">
        <v>0</v>
      </c>
      <c r="I120" s="267">
        <f t="shared" si="17"/>
        <v>0</v>
      </c>
      <c r="J120" s="266"/>
      <c r="K120" s="267">
        <f t="shared" si="18"/>
        <v>0</v>
      </c>
      <c r="O120" s="259">
        <v>2</v>
      </c>
      <c r="AA120" s="232">
        <v>8</v>
      </c>
      <c r="AB120" s="232">
        <v>0</v>
      </c>
      <c r="AC120" s="232">
        <v>3</v>
      </c>
      <c r="AZ120" s="232">
        <v>1</v>
      </c>
      <c r="BA120" s="232">
        <f t="shared" si="19"/>
        <v>0</v>
      </c>
      <c r="BB120" s="232">
        <f t="shared" si="20"/>
        <v>0</v>
      </c>
      <c r="BC120" s="232">
        <f t="shared" si="21"/>
        <v>0</v>
      </c>
      <c r="BD120" s="232">
        <f t="shared" si="22"/>
        <v>0</v>
      </c>
      <c r="BE120" s="232">
        <f t="shared" si="23"/>
        <v>0</v>
      </c>
      <c r="CA120" s="259">
        <v>8</v>
      </c>
      <c r="CB120" s="259">
        <v>0</v>
      </c>
    </row>
    <row r="121" spans="1:80" x14ac:dyDescent="0.2">
      <c r="A121" s="260">
        <v>67</v>
      </c>
      <c r="B121" s="261" t="s">
        <v>274</v>
      </c>
      <c r="C121" s="262" t="s">
        <v>275</v>
      </c>
      <c r="D121" s="263" t="s">
        <v>269</v>
      </c>
      <c r="E121" s="264">
        <v>12.7614</v>
      </c>
      <c r="F121" s="264">
        <v>0</v>
      </c>
      <c r="G121" s="265">
        <f t="shared" si="16"/>
        <v>0</v>
      </c>
      <c r="H121" s="266">
        <v>0</v>
      </c>
      <c r="I121" s="267">
        <f t="shared" si="17"/>
        <v>0</v>
      </c>
      <c r="J121" s="266"/>
      <c r="K121" s="267">
        <f t="shared" si="18"/>
        <v>0</v>
      </c>
      <c r="O121" s="259">
        <v>2</v>
      </c>
      <c r="AA121" s="232">
        <v>8</v>
      </c>
      <c r="AB121" s="232">
        <v>0</v>
      </c>
      <c r="AC121" s="232">
        <v>3</v>
      </c>
      <c r="AZ121" s="232">
        <v>1</v>
      </c>
      <c r="BA121" s="232">
        <f t="shared" si="19"/>
        <v>0</v>
      </c>
      <c r="BB121" s="232">
        <f t="shared" si="20"/>
        <v>0</v>
      </c>
      <c r="BC121" s="232">
        <f t="shared" si="21"/>
        <v>0</v>
      </c>
      <c r="BD121" s="232">
        <f t="shared" si="22"/>
        <v>0</v>
      </c>
      <c r="BE121" s="232">
        <f t="shared" si="23"/>
        <v>0</v>
      </c>
      <c r="CA121" s="259">
        <v>8</v>
      </c>
      <c r="CB121" s="259">
        <v>0</v>
      </c>
    </row>
    <row r="122" spans="1:80" x14ac:dyDescent="0.2">
      <c r="A122" s="260">
        <v>68</v>
      </c>
      <c r="B122" s="261" t="s">
        <v>276</v>
      </c>
      <c r="C122" s="262" t="s">
        <v>277</v>
      </c>
      <c r="D122" s="263" t="s">
        <v>269</v>
      </c>
      <c r="E122" s="264">
        <v>2.1269</v>
      </c>
      <c r="F122" s="264">
        <v>0</v>
      </c>
      <c r="G122" s="265">
        <f t="shared" si="16"/>
        <v>0</v>
      </c>
      <c r="H122" s="266">
        <v>0</v>
      </c>
      <c r="I122" s="267">
        <f t="shared" si="17"/>
        <v>0</v>
      </c>
      <c r="J122" s="266"/>
      <c r="K122" s="267">
        <f t="shared" si="18"/>
        <v>0</v>
      </c>
      <c r="O122" s="259">
        <v>2</v>
      </c>
      <c r="AA122" s="232">
        <v>8</v>
      </c>
      <c r="AB122" s="232">
        <v>0</v>
      </c>
      <c r="AC122" s="232">
        <v>3</v>
      </c>
      <c r="AZ122" s="232">
        <v>1</v>
      </c>
      <c r="BA122" s="232">
        <f t="shared" si="19"/>
        <v>0</v>
      </c>
      <c r="BB122" s="232">
        <f t="shared" si="20"/>
        <v>0</v>
      </c>
      <c r="BC122" s="232">
        <f t="shared" si="21"/>
        <v>0</v>
      </c>
      <c r="BD122" s="232">
        <f t="shared" si="22"/>
        <v>0</v>
      </c>
      <c r="BE122" s="232">
        <f t="shared" si="23"/>
        <v>0</v>
      </c>
      <c r="CA122" s="259">
        <v>8</v>
      </c>
      <c r="CB122" s="259">
        <v>0</v>
      </c>
    </row>
    <row r="123" spans="1:80" x14ac:dyDescent="0.2">
      <c r="A123" s="260">
        <v>69</v>
      </c>
      <c r="B123" s="261" t="s">
        <v>567</v>
      </c>
      <c r="C123" s="262" t="s">
        <v>568</v>
      </c>
      <c r="D123" s="263" t="s">
        <v>269</v>
      </c>
      <c r="E123" s="264">
        <v>2.1269</v>
      </c>
      <c r="F123" s="264">
        <v>0</v>
      </c>
      <c r="G123" s="265">
        <f t="shared" si="16"/>
        <v>0</v>
      </c>
      <c r="H123" s="266">
        <v>0</v>
      </c>
      <c r="I123" s="267">
        <f t="shared" si="17"/>
        <v>0</v>
      </c>
      <c r="J123" s="266"/>
      <c r="K123" s="267">
        <f t="shared" si="18"/>
        <v>0</v>
      </c>
      <c r="O123" s="259">
        <v>2</v>
      </c>
      <c r="AA123" s="232">
        <v>8</v>
      </c>
      <c r="AB123" s="232">
        <v>0</v>
      </c>
      <c r="AC123" s="232">
        <v>3</v>
      </c>
      <c r="AZ123" s="232">
        <v>1</v>
      </c>
      <c r="BA123" s="232">
        <f t="shared" si="19"/>
        <v>0</v>
      </c>
      <c r="BB123" s="232">
        <f t="shared" si="20"/>
        <v>0</v>
      </c>
      <c r="BC123" s="232">
        <f t="shared" si="21"/>
        <v>0</v>
      </c>
      <c r="BD123" s="232">
        <f t="shared" si="22"/>
        <v>0</v>
      </c>
      <c r="BE123" s="232">
        <f t="shared" si="23"/>
        <v>0</v>
      </c>
      <c r="CA123" s="259">
        <v>8</v>
      </c>
      <c r="CB123" s="259">
        <v>0</v>
      </c>
    </row>
    <row r="124" spans="1:80" x14ac:dyDescent="0.2">
      <c r="A124" s="277"/>
      <c r="B124" s="278" t="s">
        <v>99</v>
      </c>
      <c r="C124" s="279" t="s">
        <v>566</v>
      </c>
      <c r="D124" s="280"/>
      <c r="E124" s="281"/>
      <c r="F124" s="282"/>
      <c r="G124" s="283">
        <f>SUM(G117:G123)</f>
        <v>0</v>
      </c>
      <c r="H124" s="284"/>
      <c r="I124" s="285">
        <f>SUM(I117:I123)</f>
        <v>0</v>
      </c>
      <c r="J124" s="284"/>
      <c r="K124" s="285">
        <f>SUM(K117:K123)</f>
        <v>0</v>
      </c>
      <c r="O124" s="259">
        <v>4</v>
      </c>
      <c r="BA124" s="286">
        <f>SUM(BA117:BA123)</f>
        <v>0</v>
      </c>
      <c r="BB124" s="286">
        <f>SUM(BB117:BB123)</f>
        <v>0</v>
      </c>
      <c r="BC124" s="286">
        <f>SUM(BC117:BC123)</f>
        <v>0</v>
      </c>
      <c r="BD124" s="286">
        <f>SUM(BD117:BD123)</f>
        <v>0</v>
      </c>
      <c r="BE124" s="286">
        <f>SUM(BE117:BE123)</f>
        <v>0</v>
      </c>
    </row>
    <row r="125" spans="1:80" x14ac:dyDescent="0.2">
      <c r="E125" s="232"/>
    </row>
    <row r="126" spans="1:80" x14ac:dyDescent="0.2">
      <c r="E126" s="232"/>
    </row>
    <row r="127" spans="1:80" x14ac:dyDescent="0.2">
      <c r="E127" s="232"/>
    </row>
    <row r="128" spans="1:80" x14ac:dyDescent="0.2">
      <c r="E128" s="232"/>
    </row>
    <row r="129" spans="5:5" x14ac:dyDescent="0.2">
      <c r="E129" s="232"/>
    </row>
    <row r="130" spans="5:5" x14ac:dyDescent="0.2">
      <c r="E130" s="232"/>
    </row>
    <row r="131" spans="5:5" x14ac:dyDescent="0.2">
      <c r="E131" s="232"/>
    </row>
    <row r="132" spans="5:5" x14ac:dyDescent="0.2">
      <c r="E132" s="232"/>
    </row>
    <row r="133" spans="5:5" x14ac:dyDescent="0.2">
      <c r="E133" s="232"/>
    </row>
    <row r="134" spans="5:5" x14ac:dyDescent="0.2">
      <c r="E134" s="232"/>
    </row>
    <row r="135" spans="5:5" x14ac:dyDescent="0.2">
      <c r="E135" s="232"/>
    </row>
    <row r="136" spans="5:5" x14ac:dyDescent="0.2">
      <c r="E136" s="232"/>
    </row>
    <row r="137" spans="5:5" x14ac:dyDescent="0.2">
      <c r="E137" s="232"/>
    </row>
    <row r="138" spans="5:5" x14ac:dyDescent="0.2">
      <c r="E138" s="232"/>
    </row>
    <row r="139" spans="5:5" x14ac:dyDescent="0.2">
      <c r="E139" s="232"/>
    </row>
    <row r="140" spans="5:5" x14ac:dyDescent="0.2">
      <c r="E140" s="232"/>
    </row>
    <row r="141" spans="5:5" x14ac:dyDescent="0.2">
      <c r="E141" s="232"/>
    </row>
    <row r="142" spans="5:5" x14ac:dyDescent="0.2">
      <c r="E142" s="232"/>
    </row>
    <row r="143" spans="5:5" x14ac:dyDescent="0.2">
      <c r="E143" s="232"/>
    </row>
    <row r="144" spans="5:5" x14ac:dyDescent="0.2">
      <c r="E144" s="232"/>
    </row>
    <row r="145" spans="1:7" x14ac:dyDescent="0.2">
      <c r="E145" s="232"/>
    </row>
    <row r="146" spans="1:7" x14ac:dyDescent="0.2">
      <c r="E146" s="232"/>
    </row>
    <row r="147" spans="1:7" x14ac:dyDescent="0.2">
      <c r="E147" s="232"/>
    </row>
    <row r="148" spans="1:7" x14ac:dyDescent="0.2">
      <c r="A148" s="276"/>
      <c r="B148" s="276"/>
      <c r="C148" s="276"/>
      <c r="D148" s="276"/>
      <c r="E148" s="276"/>
      <c r="F148" s="276"/>
      <c r="G148" s="276"/>
    </row>
    <row r="149" spans="1:7" x14ac:dyDescent="0.2">
      <c r="A149" s="276"/>
      <c r="B149" s="276"/>
      <c r="C149" s="276"/>
      <c r="D149" s="276"/>
      <c r="E149" s="276"/>
      <c r="F149" s="276"/>
      <c r="G149" s="276"/>
    </row>
    <row r="150" spans="1:7" x14ac:dyDescent="0.2">
      <c r="A150" s="276"/>
      <c r="B150" s="276"/>
      <c r="C150" s="276"/>
      <c r="D150" s="276"/>
      <c r="E150" s="276"/>
      <c r="F150" s="276"/>
      <c r="G150" s="276"/>
    </row>
    <row r="151" spans="1:7" x14ac:dyDescent="0.2">
      <c r="A151" s="276"/>
      <c r="B151" s="276"/>
      <c r="C151" s="276"/>
      <c r="D151" s="276"/>
      <c r="E151" s="276"/>
      <c r="F151" s="276"/>
      <c r="G151" s="276"/>
    </row>
    <row r="152" spans="1:7" x14ac:dyDescent="0.2">
      <c r="E152" s="232"/>
    </row>
    <row r="153" spans="1:7" x14ac:dyDescent="0.2">
      <c r="E153" s="232"/>
    </row>
    <row r="154" spans="1:7" x14ac:dyDescent="0.2">
      <c r="E154" s="232"/>
    </row>
    <row r="155" spans="1:7" x14ac:dyDescent="0.2">
      <c r="E155" s="232"/>
    </row>
    <row r="156" spans="1:7" x14ac:dyDescent="0.2">
      <c r="E156" s="232"/>
    </row>
    <row r="157" spans="1:7" x14ac:dyDescent="0.2">
      <c r="E157" s="232"/>
    </row>
    <row r="158" spans="1:7" x14ac:dyDescent="0.2">
      <c r="E158" s="232"/>
    </row>
    <row r="159" spans="1:7" x14ac:dyDescent="0.2">
      <c r="E159" s="232"/>
    </row>
    <row r="160" spans="1:7" x14ac:dyDescent="0.2">
      <c r="E160" s="232"/>
    </row>
    <row r="161" spans="5:5" x14ac:dyDescent="0.2">
      <c r="E161" s="232"/>
    </row>
    <row r="162" spans="5:5" x14ac:dyDescent="0.2">
      <c r="E162" s="232"/>
    </row>
    <row r="163" spans="5:5" x14ac:dyDescent="0.2">
      <c r="E163" s="232"/>
    </row>
    <row r="164" spans="5:5" x14ac:dyDescent="0.2">
      <c r="E164" s="232"/>
    </row>
    <row r="165" spans="5:5" x14ac:dyDescent="0.2">
      <c r="E165" s="232"/>
    </row>
    <row r="166" spans="5:5" x14ac:dyDescent="0.2">
      <c r="E166" s="232"/>
    </row>
    <row r="167" spans="5:5" x14ac:dyDescent="0.2">
      <c r="E167" s="232"/>
    </row>
    <row r="168" spans="5:5" x14ac:dyDescent="0.2">
      <c r="E168" s="232"/>
    </row>
    <row r="169" spans="5:5" x14ac:dyDescent="0.2">
      <c r="E169" s="232"/>
    </row>
    <row r="170" spans="5:5" x14ac:dyDescent="0.2">
      <c r="E170" s="232"/>
    </row>
    <row r="171" spans="5:5" x14ac:dyDescent="0.2">
      <c r="E171" s="232"/>
    </row>
    <row r="172" spans="5:5" x14ac:dyDescent="0.2">
      <c r="E172" s="232"/>
    </row>
    <row r="173" spans="5:5" x14ac:dyDescent="0.2">
      <c r="E173" s="232"/>
    </row>
    <row r="174" spans="5:5" x14ac:dyDescent="0.2">
      <c r="E174" s="232"/>
    </row>
    <row r="175" spans="5:5" x14ac:dyDescent="0.2">
      <c r="E175" s="232"/>
    </row>
    <row r="176" spans="5:5" x14ac:dyDescent="0.2">
      <c r="E176" s="232"/>
    </row>
    <row r="177" spans="1:7" x14ac:dyDescent="0.2">
      <c r="E177" s="232"/>
    </row>
    <row r="178" spans="1:7" x14ac:dyDescent="0.2">
      <c r="E178" s="232"/>
    </row>
    <row r="179" spans="1:7" x14ac:dyDescent="0.2">
      <c r="E179" s="232"/>
    </row>
    <row r="180" spans="1:7" x14ac:dyDescent="0.2">
      <c r="E180" s="232"/>
    </row>
    <row r="181" spans="1:7" x14ac:dyDescent="0.2">
      <c r="E181" s="232"/>
    </row>
    <row r="182" spans="1:7" x14ac:dyDescent="0.2">
      <c r="E182" s="232"/>
    </row>
    <row r="183" spans="1:7" x14ac:dyDescent="0.2">
      <c r="A183" s="287"/>
      <c r="B183" s="287"/>
    </row>
    <row r="184" spans="1:7" x14ac:dyDescent="0.2">
      <c r="A184" s="276"/>
      <c r="B184" s="276"/>
      <c r="C184" s="288"/>
      <c r="D184" s="288"/>
      <c r="E184" s="289"/>
      <c r="F184" s="288"/>
      <c r="G184" s="290"/>
    </row>
    <row r="185" spans="1:7" x14ac:dyDescent="0.2">
      <c r="A185" s="291"/>
      <c r="B185" s="291"/>
      <c r="C185" s="276"/>
      <c r="D185" s="276"/>
      <c r="E185" s="292"/>
      <c r="F185" s="276"/>
      <c r="G185" s="276"/>
    </row>
    <row r="186" spans="1:7" x14ac:dyDescent="0.2">
      <c r="A186" s="276"/>
      <c r="B186" s="276"/>
      <c r="C186" s="276"/>
      <c r="D186" s="276"/>
      <c r="E186" s="292"/>
      <c r="F186" s="276"/>
      <c r="G186" s="276"/>
    </row>
    <row r="187" spans="1:7" x14ac:dyDescent="0.2">
      <c r="A187" s="276"/>
      <c r="B187" s="276"/>
      <c r="C187" s="276"/>
      <c r="D187" s="276"/>
      <c r="E187" s="292"/>
      <c r="F187" s="276"/>
      <c r="G187" s="276"/>
    </row>
    <row r="188" spans="1:7" x14ac:dyDescent="0.2">
      <c r="A188" s="276"/>
      <c r="B188" s="276"/>
      <c r="C188" s="276"/>
      <c r="D188" s="276"/>
      <c r="E188" s="292"/>
      <c r="F188" s="276"/>
      <c r="G188" s="276"/>
    </row>
    <row r="189" spans="1:7" x14ac:dyDescent="0.2">
      <c r="A189" s="276"/>
      <c r="B189" s="276"/>
      <c r="C189" s="276"/>
      <c r="D189" s="276"/>
      <c r="E189" s="292"/>
      <c r="F189" s="276"/>
      <c r="G189" s="276"/>
    </row>
    <row r="190" spans="1:7" x14ac:dyDescent="0.2">
      <c r="A190" s="276"/>
      <c r="B190" s="276"/>
      <c r="C190" s="276"/>
      <c r="D190" s="276"/>
      <c r="E190" s="292"/>
      <c r="F190" s="276"/>
      <c r="G190" s="276"/>
    </row>
    <row r="191" spans="1:7" x14ac:dyDescent="0.2">
      <c r="A191" s="276"/>
      <c r="B191" s="276"/>
      <c r="C191" s="276"/>
      <c r="D191" s="276"/>
      <c r="E191" s="292"/>
      <c r="F191" s="276"/>
      <c r="G191" s="276"/>
    </row>
    <row r="192" spans="1:7" x14ac:dyDescent="0.2">
      <c r="A192" s="276"/>
      <c r="B192" s="276"/>
      <c r="C192" s="276"/>
      <c r="D192" s="276"/>
      <c r="E192" s="292"/>
      <c r="F192" s="276"/>
      <c r="G192" s="276"/>
    </row>
    <row r="193" spans="1:7" x14ac:dyDescent="0.2">
      <c r="A193" s="276"/>
      <c r="B193" s="276"/>
      <c r="C193" s="276"/>
      <c r="D193" s="276"/>
      <c r="E193" s="292"/>
      <c r="F193" s="276"/>
      <c r="G193" s="276"/>
    </row>
    <row r="194" spans="1:7" x14ac:dyDescent="0.2">
      <c r="A194" s="276"/>
      <c r="B194" s="276"/>
      <c r="C194" s="276"/>
      <c r="D194" s="276"/>
      <c r="E194" s="292"/>
      <c r="F194" s="276"/>
      <c r="G194" s="276"/>
    </row>
    <row r="195" spans="1:7" x14ac:dyDescent="0.2">
      <c r="A195" s="276"/>
      <c r="B195" s="276"/>
      <c r="C195" s="276"/>
      <c r="D195" s="276"/>
      <c r="E195" s="292"/>
      <c r="F195" s="276"/>
      <c r="G195" s="276"/>
    </row>
    <row r="196" spans="1:7" x14ac:dyDescent="0.2">
      <c r="A196" s="276"/>
      <c r="B196" s="276"/>
      <c r="C196" s="276"/>
      <c r="D196" s="276"/>
      <c r="E196" s="292"/>
      <c r="F196" s="276"/>
      <c r="G196" s="276"/>
    </row>
    <row r="197" spans="1:7" x14ac:dyDescent="0.2">
      <c r="A197" s="276"/>
      <c r="B197" s="276"/>
      <c r="C197" s="276"/>
      <c r="D197" s="276"/>
      <c r="E197" s="292"/>
      <c r="F197" s="276"/>
      <c r="G197" s="276"/>
    </row>
  </sheetData>
  <mergeCells count="39">
    <mergeCell ref="A1:G1"/>
    <mergeCell ref="A3:B3"/>
    <mergeCell ref="A4:B4"/>
    <mergeCell ref="E4:G4"/>
    <mergeCell ref="C36:D36"/>
    <mergeCell ref="C14:D14"/>
    <mergeCell ref="C19:D19"/>
    <mergeCell ref="C20:D20"/>
    <mergeCell ref="C21:D21"/>
    <mergeCell ref="C23:D23"/>
    <mergeCell ref="C24:D24"/>
    <mergeCell ref="C26:D26"/>
    <mergeCell ref="C28:D28"/>
    <mergeCell ref="C32:D32"/>
    <mergeCell ref="C33:D33"/>
    <mergeCell ref="C34:D34"/>
    <mergeCell ref="C66:D66"/>
    <mergeCell ref="C37:D37"/>
    <mergeCell ref="C38:D38"/>
    <mergeCell ref="C39:D39"/>
    <mergeCell ref="C42:D42"/>
    <mergeCell ref="C49:D49"/>
    <mergeCell ref="C50:D50"/>
    <mergeCell ref="C51:D51"/>
    <mergeCell ref="C53:D53"/>
    <mergeCell ref="C54:D54"/>
    <mergeCell ref="C55:D55"/>
    <mergeCell ref="C57:D57"/>
    <mergeCell ref="C62:D62"/>
    <mergeCell ref="C65:D65"/>
    <mergeCell ref="C108:D108"/>
    <mergeCell ref="C109:D109"/>
    <mergeCell ref="C111:D111"/>
    <mergeCell ref="C112:D112"/>
    <mergeCell ref="C67:D67"/>
    <mergeCell ref="C71:D71"/>
    <mergeCell ref="C91:D91"/>
    <mergeCell ref="C98:D98"/>
    <mergeCell ref="C100:D100"/>
  </mergeCells>
  <printOptions gridLinesSet="0"/>
  <pageMargins left="0.90551181102362199" right="0.31496062992125984" top="0.94488188976377951" bottom="0.94488188976377951" header="0.31496062992125984" footer="0.31496062992125984"/>
  <pageSetup paperSize="9" scale="95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570AF-19E6-491B-BA9E-15AE7BCC107E}">
  <sheetPr codeName="List23"/>
  <dimension ref="A1:BE51"/>
  <sheetViews>
    <sheetView zoomScaleNormal="100" workbookViewId="0">
      <selection activeCell="C27" sqref="C27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256" width="9.140625" style="1"/>
    <col min="257" max="257" width="2" style="1" customWidth="1"/>
    <col min="258" max="258" width="15" style="1" customWidth="1"/>
    <col min="259" max="259" width="15.85546875" style="1" customWidth="1"/>
    <col min="260" max="260" width="14.5703125" style="1" customWidth="1"/>
    <col min="261" max="261" width="13.5703125" style="1" customWidth="1"/>
    <col min="262" max="262" width="16.5703125" style="1" customWidth="1"/>
    <col min="263" max="263" width="15.28515625" style="1" customWidth="1"/>
    <col min="264" max="512" width="9.140625" style="1"/>
    <col min="513" max="513" width="2" style="1" customWidth="1"/>
    <col min="514" max="514" width="15" style="1" customWidth="1"/>
    <col min="515" max="515" width="15.85546875" style="1" customWidth="1"/>
    <col min="516" max="516" width="14.5703125" style="1" customWidth="1"/>
    <col min="517" max="517" width="13.5703125" style="1" customWidth="1"/>
    <col min="518" max="518" width="16.5703125" style="1" customWidth="1"/>
    <col min="519" max="519" width="15.28515625" style="1" customWidth="1"/>
    <col min="520" max="768" width="9.140625" style="1"/>
    <col min="769" max="769" width="2" style="1" customWidth="1"/>
    <col min="770" max="770" width="15" style="1" customWidth="1"/>
    <col min="771" max="771" width="15.85546875" style="1" customWidth="1"/>
    <col min="772" max="772" width="14.5703125" style="1" customWidth="1"/>
    <col min="773" max="773" width="13.5703125" style="1" customWidth="1"/>
    <col min="774" max="774" width="16.5703125" style="1" customWidth="1"/>
    <col min="775" max="775" width="15.28515625" style="1" customWidth="1"/>
    <col min="776" max="1024" width="9.140625" style="1"/>
    <col min="1025" max="1025" width="2" style="1" customWidth="1"/>
    <col min="1026" max="1026" width="15" style="1" customWidth="1"/>
    <col min="1027" max="1027" width="15.85546875" style="1" customWidth="1"/>
    <col min="1028" max="1028" width="14.5703125" style="1" customWidth="1"/>
    <col min="1029" max="1029" width="13.5703125" style="1" customWidth="1"/>
    <col min="1030" max="1030" width="16.5703125" style="1" customWidth="1"/>
    <col min="1031" max="1031" width="15.28515625" style="1" customWidth="1"/>
    <col min="1032" max="1280" width="9.140625" style="1"/>
    <col min="1281" max="1281" width="2" style="1" customWidth="1"/>
    <col min="1282" max="1282" width="15" style="1" customWidth="1"/>
    <col min="1283" max="1283" width="15.85546875" style="1" customWidth="1"/>
    <col min="1284" max="1284" width="14.5703125" style="1" customWidth="1"/>
    <col min="1285" max="1285" width="13.5703125" style="1" customWidth="1"/>
    <col min="1286" max="1286" width="16.5703125" style="1" customWidth="1"/>
    <col min="1287" max="1287" width="15.28515625" style="1" customWidth="1"/>
    <col min="1288" max="1536" width="9.140625" style="1"/>
    <col min="1537" max="1537" width="2" style="1" customWidth="1"/>
    <col min="1538" max="1538" width="15" style="1" customWidth="1"/>
    <col min="1539" max="1539" width="15.85546875" style="1" customWidth="1"/>
    <col min="1540" max="1540" width="14.5703125" style="1" customWidth="1"/>
    <col min="1541" max="1541" width="13.5703125" style="1" customWidth="1"/>
    <col min="1542" max="1542" width="16.5703125" style="1" customWidth="1"/>
    <col min="1543" max="1543" width="15.28515625" style="1" customWidth="1"/>
    <col min="1544" max="1792" width="9.140625" style="1"/>
    <col min="1793" max="1793" width="2" style="1" customWidth="1"/>
    <col min="1794" max="1794" width="15" style="1" customWidth="1"/>
    <col min="1795" max="1795" width="15.85546875" style="1" customWidth="1"/>
    <col min="1796" max="1796" width="14.5703125" style="1" customWidth="1"/>
    <col min="1797" max="1797" width="13.5703125" style="1" customWidth="1"/>
    <col min="1798" max="1798" width="16.5703125" style="1" customWidth="1"/>
    <col min="1799" max="1799" width="15.28515625" style="1" customWidth="1"/>
    <col min="1800" max="2048" width="9.140625" style="1"/>
    <col min="2049" max="2049" width="2" style="1" customWidth="1"/>
    <col min="2050" max="2050" width="15" style="1" customWidth="1"/>
    <col min="2051" max="2051" width="15.85546875" style="1" customWidth="1"/>
    <col min="2052" max="2052" width="14.5703125" style="1" customWidth="1"/>
    <col min="2053" max="2053" width="13.5703125" style="1" customWidth="1"/>
    <col min="2054" max="2054" width="16.5703125" style="1" customWidth="1"/>
    <col min="2055" max="2055" width="15.28515625" style="1" customWidth="1"/>
    <col min="2056" max="2304" width="9.140625" style="1"/>
    <col min="2305" max="2305" width="2" style="1" customWidth="1"/>
    <col min="2306" max="2306" width="15" style="1" customWidth="1"/>
    <col min="2307" max="2307" width="15.85546875" style="1" customWidth="1"/>
    <col min="2308" max="2308" width="14.5703125" style="1" customWidth="1"/>
    <col min="2309" max="2309" width="13.5703125" style="1" customWidth="1"/>
    <col min="2310" max="2310" width="16.5703125" style="1" customWidth="1"/>
    <col min="2311" max="2311" width="15.28515625" style="1" customWidth="1"/>
    <col min="2312" max="2560" width="9.140625" style="1"/>
    <col min="2561" max="2561" width="2" style="1" customWidth="1"/>
    <col min="2562" max="2562" width="15" style="1" customWidth="1"/>
    <col min="2563" max="2563" width="15.85546875" style="1" customWidth="1"/>
    <col min="2564" max="2564" width="14.5703125" style="1" customWidth="1"/>
    <col min="2565" max="2565" width="13.5703125" style="1" customWidth="1"/>
    <col min="2566" max="2566" width="16.5703125" style="1" customWidth="1"/>
    <col min="2567" max="2567" width="15.28515625" style="1" customWidth="1"/>
    <col min="2568" max="2816" width="9.140625" style="1"/>
    <col min="2817" max="2817" width="2" style="1" customWidth="1"/>
    <col min="2818" max="2818" width="15" style="1" customWidth="1"/>
    <col min="2819" max="2819" width="15.85546875" style="1" customWidth="1"/>
    <col min="2820" max="2820" width="14.5703125" style="1" customWidth="1"/>
    <col min="2821" max="2821" width="13.5703125" style="1" customWidth="1"/>
    <col min="2822" max="2822" width="16.5703125" style="1" customWidth="1"/>
    <col min="2823" max="2823" width="15.28515625" style="1" customWidth="1"/>
    <col min="2824" max="3072" width="9.140625" style="1"/>
    <col min="3073" max="3073" width="2" style="1" customWidth="1"/>
    <col min="3074" max="3074" width="15" style="1" customWidth="1"/>
    <col min="3075" max="3075" width="15.85546875" style="1" customWidth="1"/>
    <col min="3076" max="3076" width="14.5703125" style="1" customWidth="1"/>
    <col min="3077" max="3077" width="13.5703125" style="1" customWidth="1"/>
    <col min="3078" max="3078" width="16.5703125" style="1" customWidth="1"/>
    <col min="3079" max="3079" width="15.28515625" style="1" customWidth="1"/>
    <col min="3080" max="3328" width="9.140625" style="1"/>
    <col min="3329" max="3329" width="2" style="1" customWidth="1"/>
    <col min="3330" max="3330" width="15" style="1" customWidth="1"/>
    <col min="3331" max="3331" width="15.85546875" style="1" customWidth="1"/>
    <col min="3332" max="3332" width="14.5703125" style="1" customWidth="1"/>
    <col min="3333" max="3333" width="13.5703125" style="1" customWidth="1"/>
    <col min="3334" max="3334" width="16.5703125" style="1" customWidth="1"/>
    <col min="3335" max="3335" width="15.28515625" style="1" customWidth="1"/>
    <col min="3336" max="3584" width="9.140625" style="1"/>
    <col min="3585" max="3585" width="2" style="1" customWidth="1"/>
    <col min="3586" max="3586" width="15" style="1" customWidth="1"/>
    <col min="3587" max="3587" width="15.85546875" style="1" customWidth="1"/>
    <col min="3588" max="3588" width="14.5703125" style="1" customWidth="1"/>
    <col min="3589" max="3589" width="13.5703125" style="1" customWidth="1"/>
    <col min="3590" max="3590" width="16.5703125" style="1" customWidth="1"/>
    <col min="3591" max="3591" width="15.28515625" style="1" customWidth="1"/>
    <col min="3592" max="3840" width="9.140625" style="1"/>
    <col min="3841" max="3841" width="2" style="1" customWidth="1"/>
    <col min="3842" max="3842" width="15" style="1" customWidth="1"/>
    <col min="3843" max="3843" width="15.85546875" style="1" customWidth="1"/>
    <col min="3844" max="3844" width="14.5703125" style="1" customWidth="1"/>
    <col min="3845" max="3845" width="13.5703125" style="1" customWidth="1"/>
    <col min="3846" max="3846" width="16.5703125" style="1" customWidth="1"/>
    <col min="3847" max="3847" width="15.28515625" style="1" customWidth="1"/>
    <col min="3848" max="4096" width="9.140625" style="1"/>
    <col min="4097" max="4097" width="2" style="1" customWidth="1"/>
    <col min="4098" max="4098" width="15" style="1" customWidth="1"/>
    <col min="4099" max="4099" width="15.85546875" style="1" customWidth="1"/>
    <col min="4100" max="4100" width="14.5703125" style="1" customWidth="1"/>
    <col min="4101" max="4101" width="13.5703125" style="1" customWidth="1"/>
    <col min="4102" max="4102" width="16.5703125" style="1" customWidth="1"/>
    <col min="4103" max="4103" width="15.28515625" style="1" customWidth="1"/>
    <col min="4104" max="4352" width="9.140625" style="1"/>
    <col min="4353" max="4353" width="2" style="1" customWidth="1"/>
    <col min="4354" max="4354" width="15" style="1" customWidth="1"/>
    <col min="4355" max="4355" width="15.85546875" style="1" customWidth="1"/>
    <col min="4356" max="4356" width="14.5703125" style="1" customWidth="1"/>
    <col min="4357" max="4357" width="13.5703125" style="1" customWidth="1"/>
    <col min="4358" max="4358" width="16.5703125" style="1" customWidth="1"/>
    <col min="4359" max="4359" width="15.28515625" style="1" customWidth="1"/>
    <col min="4360" max="4608" width="9.140625" style="1"/>
    <col min="4609" max="4609" width="2" style="1" customWidth="1"/>
    <col min="4610" max="4610" width="15" style="1" customWidth="1"/>
    <col min="4611" max="4611" width="15.85546875" style="1" customWidth="1"/>
    <col min="4612" max="4612" width="14.5703125" style="1" customWidth="1"/>
    <col min="4613" max="4613" width="13.5703125" style="1" customWidth="1"/>
    <col min="4614" max="4614" width="16.5703125" style="1" customWidth="1"/>
    <col min="4615" max="4615" width="15.28515625" style="1" customWidth="1"/>
    <col min="4616" max="4864" width="9.140625" style="1"/>
    <col min="4865" max="4865" width="2" style="1" customWidth="1"/>
    <col min="4866" max="4866" width="15" style="1" customWidth="1"/>
    <col min="4867" max="4867" width="15.85546875" style="1" customWidth="1"/>
    <col min="4868" max="4868" width="14.5703125" style="1" customWidth="1"/>
    <col min="4869" max="4869" width="13.5703125" style="1" customWidth="1"/>
    <col min="4870" max="4870" width="16.5703125" style="1" customWidth="1"/>
    <col min="4871" max="4871" width="15.28515625" style="1" customWidth="1"/>
    <col min="4872" max="5120" width="9.140625" style="1"/>
    <col min="5121" max="5121" width="2" style="1" customWidth="1"/>
    <col min="5122" max="5122" width="15" style="1" customWidth="1"/>
    <col min="5123" max="5123" width="15.85546875" style="1" customWidth="1"/>
    <col min="5124" max="5124" width="14.5703125" style="1" customWidth="1"/>
    <col min="5125" max="5125" width="13.5703125" style="1" customWidth="1"/>
    <col min="5126" max="5126" width="16.5703125" style="1" customWidth="1"/>
    <col min="5127" max="5127" width="15.28515625" style="1" customWidth="1"/>
    <col min="5128" max="5376" width="9.140625" style="1"/>
    <col min="5377" max="5377" width="2" style="1" customWidth="1"/>
    <col min="5378" max="5378" width="15" style="1" customWidth="1"/>
    <col min="5379" max="5379" width="15.85546875" style="1" customWidth="1"/>
    <col min="5380" max="5380" width="14.5703125" style="1" customWidth="1"/>
    <col min="5381" max="5381" width="13.5703125" style="1" customWidth="1"/>
    <col min="5382" max="5382" width="16.5703125" style="1" customWidth="1"/>
    <col min="5383" max="5383" width="15.28515625" style="1" customWidth="1"/>
    <col min="5384" max="5632" width="9.140625" style="1"/>
    <col min="5633" max="5633" width="2" style="1" customWidth="1"/>
    <col min="5634" max="5634" width="15" style="1" customWidth="1"/>
    <col min="5635" max="5635" width="15.85546875" style="1" customWidth="1"/>
    <col min="5636" max="5636" width="14.5703125" style="1" customWidth="1"/>
    <col min="5637" max="5637" width="13.5703125" style="1" customWidth="1"/>
    <col min="5638" max="5638" width="16.5703125" style="1" customWidth="1"/>
    <col min="5639" max="5639" width="15.28515625" style="1" customWidth="1"/>
    <col min="5640" max="5888" width="9.140625" style="1"/>
    <col min="5889" max="5889" width="2" style="1" customWidth="1"/>
    <col min="5890" max="5890" width="15" style="1" customWidth="1"/>
    <col min="5891" max="5891" width="15.85546875" style="1" customWidth="1"/>
    <col min="5892" max="5892" width="14.5703125" style="1" customWidth="1"/>
    <col min="5893" max="5893" width="13.5703125" style="1" customWidth="1"/>
    <col min="5894" max="5894" width="16.5703125" style="1" customWidth="1"/>
    <col min="5895" max="5895" width="15.28515625" style="1" customWidth="1"/>
    <col min="5896" max="6144" width="9.140625" style="1"/>
    <col min="6145" max="6145" width="2" style="1" customWidth="1"/>
    <col min="6146" max="6146" width="15" style="1" customWidth="1"/>
    <col min="6147" max="6147" width="15.85546875" style="1" customWidth="1"/>
    <col min="6148" max="6148" width="14.5703125" style="1" customWidth="1"/>
    <col min="6149" max="6149" width="13.5703125" style="1" customWidth="1"/>
    <col min="6150" max="6150" width="16.5703125" style="1" customWidth="1"/>
    <col min="6151" max="6151" width="15.28515625" style="1" customWidth="1"/>
    <col min="6152" max="6400" width="9.140625" style="1"/>
    <col min="6401" max="6401" width="2" style="1" customWidth="1"/>
    <col min="6402" max="6402" width="15" style="1" customWidth="1"/>
    <col min="6403" max="6403" width="15.85546875" style="1" customWidth="1"/>
    <col min="6404" max="6404" width="14.5703125" style="1" customWidth="1"/>
    <col min="6405" max="6405" width="13.5703125" style="1" customWidth="1"/>
    <col min="6406" max="6406" width="16.5703125" style="1" customWidth="1"/>
    <col min="6407" max="6407" width="15.28515625" style="1" customWidth="1"/>
    <col min="6408" max="6656" width="9.140625" style="1"/>
    <col min="6657" max="6657" width="2" style="1" customWidth="1"/>
    <col min="6658" max="6658" width="15" style="1" customWidth="1"/>
    <col min="6659" max="6659" width="15.85546875" style="1" customWidth="1"/>
    <col min="6660" max="6660" width="14.5703125" style="1" customWidth="1"/>
    <col min="6661" max="6661" width="13.5703125" style="1" customWidth="1"/>
    <col min="6662" max="6662" width="16.5703125" style="1" customWidth="1"/>
    <col min="6663" max="6663" width="15.28515625" style="1" customWidth="1"/>
    <col min="6664" max="6912" width="9.140625" style="1"/>
    <col min="6913" max="6913" width="2" style="1" customWidth="1"/>
    <col min="6914" max="6914" width="15" style="1" customWidth="1"/>
    <col min="6915" max="6915" width="15.85546875" style="1" customWidth="1"/>
    <col min="6916" max="6916" width="14.5703125" style="1" customWidth="1"/>
    <col min="6917" max="6917" width="13.5703125" style="1" customWidth="1"/>
    <col min="6918" max="6918" width="16.5703125" style="1" customWidth="1"/>
    <col min="6919" max="6919" width="15.28515625" style="1" customWidth="1"/>
    <col min="6920" max="7168" width="9.140625" style="1"/>
    <col min="7169" max="7169" width="2" style="1" customWidth="1"/>
    <col min="7170" max="7170" width="15" style="1" customWidth="1"/>
    <col min="7171" max="7171" width="15.85546875" style="1" customWidth="1"/>
    <col min="7172" max="7172" width="14.5703125" style="1" customWidth="1"/>
    <col min="7173" max="7173" width="13.5703125" style="1" customWidth="1"/>
    <col min="7174" max="7174" width="16.5703125" style="1" customWidth="1"/>
    <col min="7175" max="7175" width="15.28515625" style="1" customWidth="1"/>
    <col min="7176" max="7424" width="9.140625" style="1"/>
    <col min="7425" max="7425" width="2" style="1" customWidth="1"/>
    <col min="7426" max="7426" width="15" style="1" customWidth="1"/>
    <col min="7427" max="7427" width="15.85546875" style="1" customWidth="1"/>
    <col min="7428" max="7428" width="14.5703125" style="1" customWidth="1"/>
    <col min="7429" max="7429" width="13.5703125" style="1" customWidth="1"/>
    <col min="7430" max="7430" width="16.5703125" style="1" customWidth="1"/>
    <col min="7431" max="7431" width="15.28515625" style="1" customWidth="1"/>
    <col min="7432" max="7680" width="9.140625" style="1"/>
    <col min="7681" max="7681" width="2" style="1" customWidth="1"/>
    <col min="7682" max="7682" width="15" style="1" customWidth="1"/>
    <col min="7683" max="7683" width="15.85546875" style="1" customWidth="1"/>
    <col min="7684" max="7684" width="14.5703125" style="1" customWidth="1"/>
    <col min="7685" max="7685" width="13.5703125" style="1" customWidth="1"/>
    <col min="7686" max="7686" width="16.5703125" style="1" customWidth="1"/>
    <col min="7687" max="7687" width="15.28515625" style="1" customWidth="1"/>
    <col min="7688" max="7936" width="9.140625" style="1"/>
    <col min="7937" max="7937" width="2" style="1" customWidth="1"/>
    <col min="7938" max="7938" width="15" style="1" customWidth="1"/>
    <col min="7939" max="7939" width="15.85546875" style="1" customWidth="1"/>
    <col min="7940" max="7940" width="14.5703125" style="1" customWidth="1"/>
    <col min="7941" max="7941" width="13.5703125" style="1" customWidth="1"/>
    <col min="7942" max="7942" width="16.5703125" style="1" customWidth="1"/>
    <col min="7943" max="7943" width="15.28515625" style="1" customWidth="1"/>
    <col min="7944" max="8192" width="9.140625" style="1"/>
    <col min="8193" max="8193" width="2" style="1" customWidth="1"/>
    <col min="8194" max="8194" width="15" style="1" customWidth="1"/>
    <col min="8195" max="8195" width="15.85546875" style="1" customWidth="1"/>
    <col min="8196" max="8196" width="14.5703125" style="1" customWidth="1"/>
    <col min="8197" max="8197" width="13.5703125" style="1" customWidth="1"/>
    <col min="8198" max="8198" width="16.5703125" style="1" customWidth="1"/>
    <col min="8199" max="8199" width="15.28515625" style="1" customWidth="1"/>
    <col min="8200" max="8448" width="9.140625" style="1"/>
    <col min="8449" max="8449" width="2" style="1" customWidth="1"/>
    <col min="8450" max="8450" width="15" style="1" customWidth="1"/>
    <col min="8451" max="8451" width="15.85546875" style="1" customWidth="1"/>
    <col min="8452" max="8452" width="14.5703125" style="1" customWidth="1"/>
    <col min="8453" max="8453" width="13.5703125" style="1" customWidth="1"/>
    <col min="8454" max="8454" width="16.5703125" style="1" customWidth="1"/>
    <col min="8455" max="8455" width="15.28515625" style="1" customWidth="1"/>
    <col min="8456" max="8704" width="9.140625" style="1"/>
    <col min="8705" max="8705" width="2" style="1" customWidth="1"/>
    <col min="8706" max="8706" width="15" style="1" customWidth="1"/>
    <col min="8707" max="8707" width="15.85546875" style="1" customWidth="1"/>
    <col min="8708" max="8708" width="14.5703125" style="1" customWidth="1"/>
    <col min="8709" max="8709" width="13.5703125" style="1" customWidth="1"/>
    <col min="8710" max="8710" width="16.5703125" style="1" customWidth="1"/>
    <col min="8711" max="8711" width="15.28515625" style="1" customWidth="1"/>
    <col min="8712" max="8960" width="9.140625" style="1"/>
    <col min="8961" max="8961" width="2" style="1" customWidth="1"/>
    <col min="8962" max="8962" width="15" style="1" customWidth="1"/>
    <col min="8963" max="8963" width="15.85546875" style="1" customWidth="1"/>
    <col min="8964" max="8964" width="14.5703125" style="1" customWidth="1"/>
    <col min="8965" max="8965" width="13.5703125" style="1" customWidth="1"/>
    <col min="8966" max="8966" width="16.5703125" style="1" customWidth="1"/>
    <col min="8967" max="8967" width="15.28515625" style="1" customWidth="1"/>
    <col min="8968" max="9216" width="9.140625" style="1"/>
    <col min="9217" max="9217" width="2" style="1" customWidth="1"/>
    <col min="9218" max="9218" width="15" style="1" customWidth="1"/>
    <col min="9219" max="9219" width="15.85546875" style="1" customWidth="1"/>
    <col min="9220" max="9220" width="14.5703125" style="1" customWidth="1"/>
    <col min="9221" max="9221" width="13.5703125" style="1" customWidth="1"/>
    <col min="9222" max="9222" width="16.5703125" style="1" customWidth="1"/>
    <col min="9223" max="9223" width="15.28515625" style="1" customWidth="1"/>
    <col min="9224" max="9472" width="9.140625" style="1"/>
    <col min="9473" max="9473" width="2" style="1" customWidth="1"/>
    <col min="9474" max="9474" width="15" style="1" customWidth="1"/>
    <col min="9475" max="9475" width="15.85546875" style="1" customWidth="1"/>
    <col min="9476" max="9476" width="14.5703125" style="1" customWidth="1"/>
    <col min="9477" max="9477" width="13.5703125" style="1" customWidth="1"/>
    <col min="9478" max="9478" width="16.5703125" style="1" customWidth="1"/>
    <col min="9479" max="9479" width="15.28515625" style="1" customWidth="1"/>
    <col min="9480" max="9728" width="9.140625" style="1"/>
    <col min="9729" max="9729" width="2" style="1" customWidth="1"/>
    <col min="9730" max="9730" width="15" style="1" customWidth="1"/>
    <col min="9731" max="9731" width="15.85546875" style="1" customWidth="1"/>
    <col min="9732" max="9732" width="14.5703125" style="1" customWidth="1"/>
    <col min="9733" max="9733" width="13.5703125" style="1" customWidth="1"/>
    <col min="9734" max="9734" width="16.5703125" style="1" customWidth="1"/>
    <col min="9735" max="9735" width="15.28515625" style="1" customWidth="1"/>
    <col min="9736" max="9984" width="9.140625" style="1"/>
    <col min="9985" max="9985" width="2" style="1" customWidth="1"/>
    <col min="9986" max="9986" width="15" style="1" customWidth="1"/>
    <col min="9987" max="9987" width="15.85546875" style="1" customWidth="1"/>
    <col min="9988" max="9988" width="14.5703125" style="1" customWidth="1"/>
    <col min="9989" max="9989" width="13.5703125" style="1" customWidth="1"/>
    <col min="9990" max="9990" width="16.5703125" style="1" customWidth="1"/>
    <col min="9991" max="9991" width="15.28515625" style="1" customWidth="1"/>
    <col min="9992" max="10240" width="9.140625" style="1"/>
    <col min="10241" max="10241" width="2" style="1" customWidth="1"/>
    <col min="10242" max="10242" width="15" style="1" customWidth="1"/>
    <col min="10243" max="10243" width="15.85546875" style="1" customWidth="1"/>
    <col min="10244" max="10244" width="14.5703125" style="1" customWidth="1"/>
    <col min="10245" max="10245" width="13.5703125" style="1" customWidth="1"/>
    <col min="10246" max="10246" width="16.5703125" style="1" customWidth="1"/>
    <col min="10247" max="10247" width="15.28515625" style="1" customWidth="1"/>
    <col min="10248" max="10496" width="9.140625" style="1"/>
    <col min="10497" max="10497" width="2" style="1" customWidth="1"/>
    <col min="10498" max="10498" width="15" style="1" customWidth="1"/>
    <col min="10499" max="10499" width="15.85546875" style="1" customWidth="1"/>
    <col min="10500" max="10500" width="14.5703125" style="1" customWidth="1"/>
    <col min="10501" max="10501" width="13.5703125" style="1" customWidth="1"/>
    <col min="10502" max="10502" width="16.5703125" style="1" customWidth="1"/>
    <col min="10503" max="10503" width="15.28515625" style="1" customWidth="1"/>
    <col min="10504" max="10752" width="9.140625" style="1"/>
    <col min="10753" max="10753" width="2" style="1" customWidth="1"/>
    <col min="10754" max="10754" width="15" style="1" customWidth="1"/>
    <col min="10755" max="10755" width="15.85546875" style="1" customWidth="1"/>
    <col min="10756" max="10756" width="14.5703125" style="1" customWidth="1"/>
    <col min="10757" max="10757" width="13.5703125" style="1" customWidth="1"/>
    <col min="10758" max="10758" width="16.5703125" style="1" customWidth="1"/>
    <col min="10759" max="10759" width="15.28515625" style="1" customWidth="1"/>
    <col min="10760" max="11008" width="9.140625" style="1"/>
    <col min="11009" max="11009" width="2" style="1" customWidth="1"/>
    <col min="11010" max="11010" width="15" style="1" customWidth="1"/>
    <col min="11011" max="11011" width="15.85546875" style="1" customWidth="1"/>
    <col min="11012" max="11012" width="14.5703125" style="1" customWidth="1"/>
    <col min="11013" max="11013" width="13.5703125" style="1" customWidth="1"/>
    <col min="11014" max="11014" width="16.5703125" style="1" customWidth="1"/>
    <col min="11015" max="11015" width="15.28515625" style="1" customWidth="1"/>
    <col min="11016" max="11264" width="9.140625" style="1"/>
    <col min="11265" max="11265" width="2" style="1" customWidth="1"/>
    <col min="11266" max="11266" width="15" style="1" customWidth="1"/>
    <col min="11267" max="11267" width="15.85546875" style="1" customWidth="1"/>
    <col min="11268" max="11268" width="14.5703125" style="1" customWidth="1"/>
    <col min="11269" max="11269" width="13.5703125" style="1" customWidth="1"/>
    <col min="11270" max="11270" width="16.5703125" style="1" customWidth="1"/>
    <col min="11271" max="11271" width="15.28515625" style="1" customWidth="1"/>
    <col min="11272" max="11520" width="9.140625" style="1"/>
    <col min="11521" max="11521" width="2" style="1" customWidth="1"/>
    <col min="11522" max="11522" width="15" style="1" customWidth="1"/>
    <col min="11523" max="11523" width="15.85546875" style="1" customWidth="1"/>
    <col min="11524" max="11524" width="14.5703125" style="1" customWidth="1"/>
    <col min="11525" max="11525" width="13.5703125" style="1" customWidth="1"/>
    <col min="11526" max="11526" width="16.5703125" style="1" customWidth="1"/>
    <col min="11527" max="11527" width="15.28515625" style="1" customWidth="1"/>
    <col min="11528" max="11776" width="9.140625" style="1"/>
    <col min="11777" max="11777" width="2" style="1" customWidth="1"/>
    <col min="11778" max="11778" width="15" style="1" customWidth="1"/>
    <col min="11779" max="11779" width="15.85546875" style="1" customWidth="1"/>
    <col min="11780" max="11780" width="14.5703125" style="1" customWidth="1"/>
    <col min="11781" max="11781" width="13.5703125" style="1" customWidth="1"/>
    <col min="11782" max="11782" width="16.5703125" style="1" customWidth="1"/>
    <col min="11783" max="11783" width="15.28515625" style="1" customWidth="1"/>
    <col min="11784" max="12032" width="9.140625" style="1"/>
    <col min="12033" max="12033" width="2" style="1" customWidth="1"/>
    <col min="12034" max="12034" width="15" style="1" customWidth="1"/>
    <col min="12035" max="12035" width="15.85546875" style="1" customWidth="1"/>
    <col min="12036" max="12036" width="14.5703125" style="1" customWidth="1"/>
    <col min="12037" max="12037" width="13.5703125" style="1" customWidth="1"/>
    <col min="12038" max="12038" width="16.5703125" style="1" customWidth="1"/>
    <col min="12039" max="12039" width="15.28515625" style="1" customWidth="1"/>
    <col min="12040" max="12288" width="9.140625" style="1"/>
    <col min="12289" max="12289" width="2" style="1" customWidth="1"/>
    <col min="12290" max="12290" width="15" style="1" customWidth="1"/>
    <col min="12291" max="12291" width="15.85546875" style="1" customWidth="1"/>
    <col min="12292" max="12292" width="14.5703125" style="1" customWidth="1"/>
    <col min="12293" max="12293" width="13.5703125" style="1" customWidth="1"/>
    <col min="12294" max="12294" width="16.5703125" style="1" customWidth="1"/>
    <col min="12295" max="12295" width="15.28515625" style="1" customWidth="1"/>
    <col min="12296" max="12544" width="9.140625" style="1"/>
    <col min="12545" max="12545" width="2" style="1" customWidth="1"/>
    <col min="12546" max="12546" width="15" style="1" customWidth="1"/>
    <col min="12547" max="12547" width="15.85546875" style="1" customWidth="1"/>
    <col min="12548" max="12548" width="14.5703125" style="1" customWidth="1"/>
    <col min="12549" max="12549" width="13.5703125" style="1" customWidth="1"/>
    <col min="12550" max="12550" width="16.5703125" style="1" customWidth="1"/>
    <col min="12551" max="12551" width="15.28515625" style="1" customWidth="1"/>
    <col min="12552" max="12800" width="9.140625" style="1"/>
    <col min="12801" max="12801" width="2" style="1" customWidth="1"/>
    <col min="12802" max="12802" width="15" style="1" customWidth="1"/>
    <col min="12803" max="12803" width="15.85546875" style="1" customWidth="1"/>
    <col min="12804" max="12804" width="14.5703125" style="1" customWidth="1"/>
    <col min="12805" max="12805" width="13.5703125" style="1" customWidth="1"/>
    <col min="12806" max="12806" width="16.5703125" style="1" customWidth="1"/>
    <col min="12807" max="12807" width="15.28515625" style="1" customWidth="1"/>
    <col min="12808" max="13056" width="9.140625" style="1"/>
    <col min="13057" max="13057" width="2" style="1" customWidth="1"/>
    <col min="13058" max="13058" width="15" style="1" customWidth="1"/>
    <col min="13059" max="13059" width="15.85546875" style="1" customWidth="1"/>
    <col min="13060" max="13060" width="14.5703125" style="1" customWidth="1"/>
    <col min="13061" max="13061" width="13.5703125" style="1" customWidth="1"/>
    <col min="13062" max="13062" width="16.5703125" style="1" customWidth="1"/>
    <col min="13063" max="13063" width="15.28515625" style="1" customWidth="1"/>
    <col min="13064" max="13312" width="9.140625" style="1"/>
    <col min="13313" max="13313" width="2" style="1" customWidth="1"/>
    <col min="13314" max="13314" width="15" style="1" customWidth="1"/>
    <col min="13315" max="13315" width="15.85546875" style="1" customWidth="1"/>
    <col min="13316" max="13316" width="14.5703125" style="1" customWidth="1"/>
    <col min="13317" max="13317" width="13.5703125" style="1" customWidth="1"/>
    <col min="13318" max="13318" width="16.5703125" style="1" customWidth="1"/>
    <col min="13319" max="13319" width="15.28515625" style="1" customWidth="1"/>
    <col min="13320" max="13568" width="9.140625" style="1"/>
    <col min="13569" max="13569" width="2" style="1" customWidth="1"/>
    <col min="13570" max="13570" width="15" style="1" customWidth="1"/>
    <col min="13571" max="13571" width="15.85546875" style="1" customWidth="1"/>
    <col min="13572" max="13572" width="14.5703125" style="1" customWidth="1"/>
    <col min="13573" max="13573" width="13.5703125" style="1" customWidth="1"/>
    <col min="13574" max="13574" width="16.5703125" style="1" customWidth="1"/>
    <col min="13575" max="13575" width="15.28515625" style="1" customWidth="1"/>
    <col min="13576" max="13824" width="9.140625" style="1"/>
    <col min="13825" max="13825" width="2" style="1" customWidth="1"/>
    <col min="13826" max="13826" width="15" style="1" customWidth="1"/>
    <col min="13827" max="13827" width="15.85546875" style="1" customWidth="1"/>
    <col min="13828" max="13828" width="14.5703125" style="1" customWidth="1"/>
    <col min="13829" max="13829" width="13.5703125" style="1" customWidth="1"/>
    <col min="13830" max="13830" width="16.5703125" style="1" customWidth="1"/>
    <col min="13831" max="13831" width="15.28515625" style="1" customWidth="1"/>
    <col min="13832" max="14080" width="9.140625" style="1"/>
    <col min="14081" max="14081" width="2" style="1" customWidth="1"/>
    <col min="14082" max="14082" width="15" style="1" customWidth="1"/>
    <col min="14083" max="14083" width="15.85546875" style="1" customWidth="1"/>
    <col min="14084" max="14084" width="14.5703125" style="1" customWidth="1"/>
    <col min="14085" max="14085" width="13.5703125" style="1" customWidth="1"/>
    <col min="14086" max="14086" width="16.5703125" style="1" customWidth="1"/>
    <col min="14087" max="14087" width="15.28515625" style="1" customWidth="1"/>
    <col min="14088" max="14336" width="9.140625" style="1"/>
    <col min="14337" max="14337" width="2" style="1" customWidth="1"/>
    <col min="14338" max="14338" width="15" style="1" customWidth="1"/>
    <col min="14339" max="14339" width="15.85546875" style="1" customWidth="1"/>
    <col min="14340" max="14340" width="14.5703125" style="1" customWidth="1"/>
    <col min="14341" max="14341" width="13.5703125" style="1" customWidth="1"/>
    <col min="14342" max="14342" width="16.5703125" style="1" customWidth="1"/>
    <col min="14343" max="14343" width="15.28515625" style="1" customWidth="1"/>
    <col min="14344" max="14592" width="9.140625" style="1"/>
    <col min="14593" max="14593" width="2" style="1" customWidth="1"/>
    <col min="14594" max="14594" width="15" style="1" customWidth="1"/>
    <col min="14595" max="14595" width="15.85546875" style="1" customWidth="1"/>
    <col min="14596" max="14596" width="14.5703125" style="1" customWidth="1"/>
    <col min="14597" max="14597" width="13.5703125" style="1" customWidth="1"/>
    <col min="14598" max="14598" width="16.5703125" style="1" customWidth="1"/>
    <col min="14599" max="14599" width="15.28515625" style="1" customWidth="1"/>
    <col min="14600" max="14848" width="9.140625" style="1"/>
    <col min="14849" max="14849" width="2" style="1" customWidth="1"/>
    <col min="14850" max="14850" width="15" style="1" customWidth="1"/>
    <col min="14851" max="14851" width="15.85546875" style="1" customWidth="1"/>
    <col min="14852" max="14852" width="14.5703125" style="1" customWidth="1"/>
    <col min="14853" max="14853" width="13.5703125" style="1" customWidth="1"/>
    <col min="14854" max="14854" width="16.5703125" style="1" customWidth="1"/>
    <col min="14855" max="14855" width="15.28515625" style="1" customWidth="1"/>
    <col min="14856" max="15104" width="9.140625" style="1"/>
    <col min="15105" max="15105" width="2" style="1" customWidth="1"/>
    <col min="15106" max="15106" width="15" style="1" customWidth="1"/>
    <col min="15107" max="15107" width="15.85546875" style="1" customWidth="1"/>
    <col min="15108" max="15108" width="14.5703125" style="1" customWidth="1"/>
    <col min="15109" max="15109" width="13.5703125" style="1" customWidth="1"/>
    <col min="15110" max="15110" width="16.5703125" style="1" customWidth="1"/>
    <col min="15111" max="15111" width="15.28515625" style="1" customWidth="1"/>
    <col min="15112" max="15360" width="9.140625" style="1"/>
    <col min="15361" max="15361" width="2" style="1" customWidth="1"/>
    <col min="15362" max="15362" width="15" style="1" customWidth="1"/>
    <col min="15363" max="15363" width="15.85546875" style="1" customWidth="1"/>
    <col min="15364" max="15364" width="14.5703125" style="1" customWidth="1"/>
    <col min="15365" max="15365" width="13.5703125" style="1" customWidth="1"/>
    <col min="15366" max="15366" width="16.5703125" style="1" customWidth="1"/>
    <col min="15367" max="15367" width="15.28515625" style="1" customWidth="1"/>
    <col min="15368" max="15616" width="9.140625" style="1"/>
    <col min="15617" max="15617" width="2" style="1" customWidth="1"/>
    <col min="15618" max="15618" width="15" style="1" customWidth="1"/>
    <col min="15619" max="15619" width="15.85546875" style="1" customWidth="1"/>
    <col min="15620" max="15620" width="14.5703125" style="1" customWidth="1"/>
    <col min="15621" max="15621" width="13.5703125" style="1" customWidth="1"/>
    <col min="15622" max="15622" width="16.5703125" style="1" customWidth="1"/>
    <col min="15623" max="15623" width="15.28515625" style="1" customWidth="1"/>
    <col min="15624" max="15872" width="9.140625" style="1"/>
    <col min="15873" max="15873" width="2" style="1" customWidth="1"/>
    <col min="15874" max="15874" width="15" style="1" customWidth="1"/>
    <col min="15875" max="15875" width="15.85546875" style="1" customWidth="1"/>
    <col min="15876" max="15876" width="14.5703125" style="1" customWidth="1"/>
    <col min="15877" max="15877" width="13.5703125" style="1" customWidth="1"/>
    <col min="15878" max="15878" width="16.5703125" style="1" customWidth="1"/>
    <col min="15879" max="15879" width="15.28515625" style="1" customWidth="1"/>
    <col min="15880" max="16128" width="9.140625" style="1"/>
    <col min="16129" max="16129" width="2" style="1" customWidth="1"/>
    <col min="16130" max="16130" width="15" style="1" customWidth="1"/>
    <col min="16131" max="16131" width="15.85546875" style="1" customWidth="1"/>
    <col min="16132" max="16132" width="14.5703125" style="1" customWidth="1"/>
    <col min="16133" max="16133" width="13.5703125" style="1" customWidth="1"/>
    <col min="16134" max="16134" width="16.5703125" style="1" customWidth="1"/>
    <col min="16135" max="16135" width="15.28515625" style="1" customWidth="1"/>
    <col min="16136" max="16384" width="9.140625" style="1"/>
  </cols>
  <sheetData>
    <row r="1" spans="1:57" ht="24.75" customHeight="1" thickBot="1" x14ac:dyDescent="0.25">
      <c r="A1" s="93" t="s">
        <v>100</v>
      </c>
      <c r="B1" s="94"/>
      <c r="C1" s="94"/>
      <c r="D1" s="94"/>
      <c r="E1" s="94"/>
      <c r="F1" s="94"/>
      <c r="G1" s="94"/>
    </row>
    <row r="2" spans="1:57" ht="12.75" customHeight="1" x14ac:dyDescent="0.2">
      <c r="A2" s="95" t="s">
        <v>32</v>
      </c>
      <c r="B2" s="96"/>
      <c r="C2" s="97" t="s">
        <v>569</v>
      </c>
      <c r="D2" s="97" t="s">
        <v>570</v>
      </c>
      <c r="E2" s="98"/>
      <c r="F2" s="99" t="s">
        <v>33</v>
      </c>
      <c r="G2" s="100"/>
    </row>
    <row r="3" spans="1:57" ht="3" hidden="1" customHeight="1" x14ac:dyDescent="0.2">
      <c r="A3" s="101"/>
      <c r="B3" s="102"/>
      <c r="C3" s="103"/>
      <c r="D3" s="103"/>
      <c r="E3" s="104"/>
      <c r="F3" s="105"/>
      <c r="G3" s="106"/>
    </row>
    <row r="4" spans="1:57" ht="12" customHeight="1" x14ac:dyDescent="0.2">
      <c r="A4" s="107" t="s">
        <v>34</v>
      </c>
      <c r="B4" s="102"/>
      <c r="C4" s="103"/>
      <c r="D4" s="103"/>
      <c r="E4" s="104"/>
      <c r="F4" s="105" t="s">
        <v>35</v>
      </c>
      <c r="G4" s="108"/>
    </row>
    <row r="5" spans="1:57" ht="12.95" customHeight="1" x14ac:dyDescent="0.2">
      <c r="A5" s="109" t="s">
        <v>569</v>
      </c>
      <c r="B5" s="110"/>
      <c r="C5" s="111" t="s">
        <v>570</v>
      </c>
      <c r="D5" s="112"/>
      <c r="E5" s="110"/>
      <c r="F5" s="105" t="s">
        <v>36</v>
      </c>
      <c r="G5" s="106"/>
    </row>
    <row r="6" spans="1:57" ht="12.95" customHeight="1" x14ac:dyDescent="0.2">
      <c r="A6" s="107" t="s">
        <v>37</v>
      </c>
      <c r="B6" s="102"/>
      <c r="C6" s="103"/>
      <c r="D6" s="103"/>
      <c r="E6" s="104"/>
      <c r="F6" s="113" t="s">
        <v>38</v>
      </c>
      <c r="G6" s="114"/>
      <c r="O6" s="115"/>
    </row>
    <row r="7" spans="1:57" ht="12.95" customHeight="1" x14ac:dyDescent="0.2">
      <c r="A7" s="116" t="s">
        <v>102</v>
      </c>
      <c r="B7" s="117"/>
      <c r="C7" s="118" t="s">
        <v>103</v>
      </c>
      <c r="D7" s="119"/>
      <c r="E7" s="119"/>
      <c r="F7" s="120" t="s">
        <v>39</v>
      </c>
      <c r="G7" s="114">
        <f>IF(G6=0,,ROUND((F30+F32)/G6,1))</f>
        <v>0</v>
      </c>
    </row>
    <row r="8" spans="1:57" x14ac:dyDescent="0.2">
      <c r="A8" s="121" t="s">
        <v>40</v>
      </c>
      <c r="B8" s="105"/>
      <c r="C8" s="314" t="s">
        <v>406</v>
      </c>
      <c r="D8" s="314"/>
      <c r="E8" s="315"/>
      <c r="F8" s="122" t="s">
        <v>41</v>
      </c>
      <c r="G8" s="123"/>
      <c r="H8" s="124"/>
      <c r="I8" s="125"/>
    </row>
    <row r="9" spans="1:57" x14ac:dyDescent="0.2">
      <c r="A9" s="121" t="s">
        <v>42</v>
      </c>
      <c r="B9" s="105"/>
      <c r="C9" s="314"/>
      <c r="D9" s="314"/>
      <c r="E9" s="315"/>
      <c r="F9" s="105"/>
      <c r="G9" s="126"/>
      <c r="H9" s="127"/>
    </row>
    <row r="10" spans="1:57" x14ac:dyDescent="0.2">
      <c r="A10" s="121" t="s">
        <v>43</v>
      </c>
      <c r="B10" s="105"/>
      <c r="C10" s="314" t="s">
        <v>405</v>
      </c>
      <c r="D10" s="314"/>
      <c r="E10" s="314"/>
      <c r="F10" s="128"/>
      <c r="G10" s="129"/>
      <c r="H10" s="130"/>
    </row>
    <row r="11" spans="1:57" ht="13.5" customHeight="1" x14ac:dyDescent="0.2">
      <c r="A11" s="121" t="s">
        <v>44</v>
      </c>
      <c r="B11" s="105"/>
      <c r="C11" s="314"/>
      <c r="D11" s="314"/>
      <c r="E11" s="314"/>
      <c r="F11" s="131" t="s">
        <v>45</v>
      </c>
      <c r="G11" s="132"/>
      <c r="H11" s="127"/>
      <c r="BA11" s="133"/>
      <c r="BB11" s="133"/>
      <c r="BC11" s="133"/>
      <c r="BD11" s="133"/>
      <c r="BE11" s="133"/>
    </row>
    <row r="12" spans="1:57" ht="12.75" customHeight="1" x14ac:dyDescent="0.2">
      <c r="A12" s="134" t="s">
        <v>46</v>
      </c>
      <c r="B12" s="102"/>
      <c r="C12" s="316"/>
      <c r="D12" s="316"/>
      <c r="E12" s="316"/>
      <c r="F12" s="135" t="s">
        <v>47</v>
      </c>
      <c r="G12" s="136"/>
      <c r="H12" s="127"/>
    </row>
    <row r="13" spans="1:57" ht="28.5" customHeight="1" thickBot="1" x14ac:dyDescent="0.25">
      <c r="A13" s="137" t="s">
        <v>48</v>
      </c>
      <c r="B13" s="138"/>
      <c r="C13" s="138"/>
      <c r="D13" s="138"/>
      <c r="E13" s="139"/>
      <c r="F13" s="139"/>
      <c r="G13" s="140"/>
      <c r="H13" s="127"/>
    </row>
    <row r="14" spans="1:57" ht="17.25" customHeight="1" thickBot="1" x14ac:dyDescent="0.25">
      <c r="A14" s="141" t="s">
        <v>49</v>
      </c>
      <c r="B14" s="142"/>
      <c r="C14" s="143"/>
      <c r="D14" s="144" t="s">
        <v>50</v>
      </c>
      <c r="E14" s="145"/>
      <c r="F14" s="145"/>
      <c r="G14" s="143"/>
    </row>
    <row r="15" spans="1:57" ht="15.95" customHeight="1" x14ac:dyDescent="0.2">
      <c r="A15" s="146"/>
      <c r="B15" s="147" t="s">
        <v>51</v>
      </c>
      <c r="C15" s="148">
        <f>'03 03 Rek'!E11</f>
        <v>0</v>
      </c>
      <c r="D15" s="149" t="str">
        <f>'03 03 Rek'!A16</f>
        <v>Ztížené výrobní podmínky</v>
      </c>
      <c r="E15" s="150"/>
      <c r="F15" s="151"/>
      <c r="G15" s="148">
        <f>'03 03 Rek'!I16</f>
        <v>0</v>
      </c>
    </row>
    <row r="16" spans="1:57" ht="15.95" customHeight="1" x14ac:dyDescent="0.2">
      <c r="A16" s="146" t="s">
        <v>52</v>
      </c>
      <c r="B16" s="147" t="s">
        <v>53</v>
      </c>
      <c r="C16" s="148">
        <f>'03 03 Rek'!F11</f>
        <v>0</v>
      </c>
      <c r="D16" s="101" t="str">
        <f>'03 03 Rek'!A17</f>
        <v>Oborová přirážka</v>
      </c>
      <c r="E16" s="152"/>
      <c r="F16" s="153"/>
      <c r="G16" s="148">
        <f>'03 03 Rek'!I17</f>
        <v>0</v>
      </c>
    </row>
    <row r="17" spans="1:7" ht="15.95" customHeight="1" x14ac:dyDescent="0.2">
      <c r="A17" s="146" t="s">
        <v>54</v>
      </c>
      <c r="B17" s="147" t="s">
        <v>55</v>
      </c>
      <c r="C17" s="148">
        <f>'03 03 Rek'!H11</f>
        <v>0</v>
      </c>
      <c r="D17" s="101" t="str">
        <f>'03 03 Rek'!A18</f>
        <v>Přesun stavebních kapacit</v>
      </c>
      <c r="E17" s="152"/>
      <c r="F17" s="153"/>
      <c r="G17" s="148">
        <f>'03 03 Rek'!I18</f>
        <v>0</v>
      </c>
    </row>
    <row r="18" spans="1:7" ht="15.95" customHeight="1" x14ac:dyDescent="0.2">
      <c r="A18" s="154" t="s">
        <v>56</v>
      </c>
      <c r="B18" s="155" t="s">
        <v>57</v>
      </c>
      <c r="C18" s="148">
        <f>'03 03 Rek'!G11</f>
        <v>0</v>
      </c>
      <c r="D18" s="101" t="str">
        <f>'03 03 Rek'!A19</f>
        <v>Mimostaveništní doprava</v>
      </c>
      <c r="E18" s="152"/>
      <c r="F18" s="153"/>
      <c r="G18" s="148">
        <f>'03 03 Rek'!I19</f>
        <v>0</v>
      </c>
    </row>
    <row r="19" spans="1:7" ht="15.95" customHeight="1" x14ac:dyDescent="0.2">
      <c r="A19" s="156" t="s">
        <v>58</v>
      </c>
      <c r="B19" s="147"/>
      <c r="C19" s="148">
        <f>SUM(C15:C18)</f>
        <v>0</v>
      </c>
      <c r="D19" s="101" t="str">
        <f>'03 03 Rek'!A20</f>
        <v>Zařízení staveniště</v>
      </c>
      <c r="E19" s="152"/>
      <c r="F19" s="153"/>
      <c r="G19" s="148">
        <f>'03 03 Rek'!I20</f>
        <v>0</v>
      </c>
    </row>
    <row r="20" spans="1:7" ht="15.95" customHeight="1" x14ac:dyDescent="0.2">
      <c r="A20" s="156"/>
      <c r="B20" s="147"/>
      <c r="C20" s="148"/>
      <c r="D20" s="101" t="str">
        <f>'03 03 Rek'!A21</f>
        <v>Provoz investora</v>
      </c>
      <c r="E20" s="152"/>
      <c r="F20" s="153"/>
      <c r="G20" s="148">
        <f>'03 03 Rek'!I21</f>
        <v>0</v>
      </c>
    </row>
    <row r="21" spans="1:7" ht="15.95" customHeight="1" x14ac:dyDescent="0.2">
      <c r="A21" s="156" t="s">
        <v>29</v>
      </c>
      <c r="B21" s="147"/>
      <c r="C21" s="148">
        <f>'03 03 Rek'!I11</f>
        <v>0</v>
      </c>
      <c r="D21" s="101" t="str">
        <f>'03 03 Rek'!A22</f>
        <v>Kompletační činnost (IČD)</v>
      </c>
      <c r="E21" s="152"/>
      <c r="F21" s="153"/>
      <c r="G21" s="148">
        <f>'03 03 Rek'!I22</f>
        <v>0</v>
      </c>
    </row>
    <row r="22" spans="1:7" ht="15.95" customHeight="1" x14ac:dyDescent="0.2">
      <c r="A22" s="157" t="s">
        <v>59</v>
      </c>
      <c r="B22" s="127"/>
      <c r="C22" s="148">
        <f>C19+C21</f>
        <v>0</v>
      </c>
      <c r="D22" s="101" t="s">
        <v>60</v>
      </c>
      <c r="E22" s="152"/>
      <c r="F22" s="153"/>
      <c r="G22" s="148">
        <f>G23-SUM(G15:G21)</f>
        <v>0</v>
      </c>
    </row>
    <row r="23" spans="1:7" ht="15.95" customHeight="1" thickBot="1" x14ac:dyDescent="0.25">
      <c r="A23" s="317" t="s">
        <v>61</v>
      </c>
      <c r="B23" s="318"/>
      <c r="C23" s="158">
        <f>C22+G23</f>
        <v>0</v>
      </c>
      <c r="D23" s="159" t="s">
        <v>62</v>
      </c>
      <c r="E23" s="160"/>
      <c r="F23" s="161"/>
      <c r="G23" s="148">
        <f>'03 03 Rek'!H24</f>
        <v>0</v>
      </c>
    </row>
    <row r="24" spans="1:7" x14ac:dyDescent="0.2">
      <c r="A24" s="162" t="s">
        <v>63</v>
      </c>
      <c r="B24" s="163"/>
      <c r="C24" s="164"/>
      <c r="D24" s="163" t="s">
        <v>64</v>
      </c>
      <c r="E24" s="163"/>
      <c r="F24" s="165" t="s">
        <v>65</v>
      </c>
      <c r="G24" s="166"/>
    </row>
    <row r="25" spans="1:7" x14ac:dyDescent="0.2">
      <c r="A25" s="157" t="s">
        <v>66</v>
      </c>
      <c r="B25" s="127"/>
      <c r="C25" s="167" t="s">
        <v>864</v>
      </c>
      <c r="D25" s="127" t="s">
        <v>66</v>
      </c>
      <c r="F25" s="168" t="s">
        <v>66</v>
      </c>
      <c r="G25" s="169"/>
    </row>
    <row r="26" spans="1:7" ht="37.5" customHeight="1" x14ac:dyDescent="0.2">
      <c r="A26" s="157" t="s">
        <v>67</v>
      </c>
      <c r="B26" s="170"/>
      <c r="C26" s="337">
        <v>43182</v>
      </c>
      <c r="D26" s="127" t="s">
        <v>67</v>
      </c>
      <c r="F26" s="168" t="s">
        <v>67</v>
      </c>
      <c r="G26" s="169"/>
    </row>
    <row r="27" spans="1:7" x14ac:dyDescent="0.2">
      <c r="A27" s="157"/>
      <c r="B27" s="171"/>
      <c r="C27" s="167"/>
      <c r="D27" s="127"/>
      <c r="F27" s="168"/>
      <c r="G27" s="169"/>
    </row>
    <row r="28" spans="1:7" x14ac:dyDescent="0.2">
      <c r="A28" s="157" t="s">
        <v>68</v>
      </c>
      <c r="B28" s="127"/>
      <c r="C28" s="167"/>
      <c r="D28" s="168" t="s">
        <v>69</v>
      </c>
      <c r="E28" s="167"/>
      <c r="F28" s="172" t="s">
        <v>69</v>
      </c>
      <c r="G28" s="169"/>
    </row>
    <row r="29" spans="1:7" ht="69" customHeight="1" x14ac:dyDescent="0.2">
      <c r="A29" s="157"/>
      <c r="B29" s="127"/>
      <c r="C29" s="173"/>
      <c r="D29" s="174"/>
      <c r="E29" s="173"/>
      <c r="F29" s="127"/>
      <c r="G29" s="169"/>
    </row>
    <row r="30" spans="1:7" x14ac:dyDescent="0.2">
      <c r="A30" s="175" t="s">
        <v>11</v>
      </c>
      <c r="B30" s="176"/>
      <c r="C30" s="177">
        <v>21</v>
      </c>
      <c r="D30" s="176" t="s">
        <v>70</v>
      </c>
      <c r="E30" s="178"/>
      <c r="F30" s="309">
        <f>C23-F32</f>
        <v>0</v>
      </c>
      <c r="G30" s="310"/>
    </row>
    <row r="31" spans="1:7" x14ac:dyDescent="0.2">
      <c r="A31" s="175" t="s">
        <v>71</v>
      </c>
      <c r="B31" s="176"/>
      <c r="C31" s="177">
        <f>C30</f>
        <v>21</v>
      </c>
      <c r="D31" s="176" t="s">
        <v>72</v>
      </c>
      <c r="E31" s="178"/>
      <c r="F31" s="309">
        <f>ROUND(PRODUCT(F30,C31/100),0)</f>
        <v>0</v>
      </c>
      <c r="G31" s="310"/>
    </row>
    <row r="32" spans="1:7" x14ac:dyDescent="0.2">
      <c r="A32" s="175" t="s">
        <v>11</v>
      </c>
      <c r="B32" s="176"/>
      <c r="C32" s="177">
        <v>0</v>
      </c>
      <c r="D32" s="176" t="s">
        <v>72</v>
      </c>
      <c r="E32" s="178"/>
      <c r="F32" s="309">
        <v>0</v>
      </c>
      <c r="G32" s="310"/>
    </row>
    <row r="33" spans="1:8" x14ac:dyDescent="0.2">
      <c r="A33" s="175" t="s">
        <v>71</v>
      </c>
      <c r="B33" s="179"/>
      <c r="C33" s="180">
        <f>C32</f>
        <v>0</v>
      </c>
      <c r="D33" s="176" t="s">
        <v>72</v>
      </c>
      <c r="E33" s="153"/>
      <c r="F33" s="309">
        <f>ROUND(PRODUCT(F32,C33/100),0)</f>
        <v>0</v>
      </c>
      <c r="G33" s="310"/>
    </row>
    <row r="34" spans="1:8" s="184" customFormat="1" ht="19.5" customHeight="1" thickBot="1" x14ac:dyDescent="0.3">
      <c r="A34" s="181" t="s">
        <v>73</v>
      </c>
      <c r="B34" s="182"/>
      <c r="C34" s="182"/>
      <c r="D34" s="182"/>
      <c r="E34" s="183"/>
      <c r="F34" s="311">
        <f>ROUND(SUM(F30:F33),0)</f>
        <v>0</v>
      </c>
      <c r="G34" s="312"/>
    </row>
    <row r="36" spans="1:8" x14ac:dyDescent="0.2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 x14ac:dyDescent="0.2">
      <c r="A37" s="2"/>
      <c r="B37" s="313"/>
      <c r="C37" s="313"/>
      <c r="D37" s="313"/>
      <c r="E37" s="313"/>
      <c r="F37" s="313"/>
      <c r="G37" s="313"/>
      <c r="H37" s="1" t="s">
        <v>1</v>
      </c>
    </row>
    <row r="38" spans="1:8" ht="12.75" customHeight="1" x14ac:dyDescent="0.2">
      <c r="A38" s="185"/>
      <c r="B38" s="313"/>
      <c r="C38" s="313"/>
      <c r="D38" s="313"/>
      <c r="E38" s="313"/>
      <c r="F38" s="313"/>
      <c r="G38" s="313"/>
      <c r="H38" s="1" t="s">
        <v>1</v>
      </c>
    </row>
    <row r="39" spans="1:8" x14ac:dyDescent="0.2">
      <c r="A39" s="185"/>
      <c r="B39" s="313"/>
      <c r="C39" s="313"/>
      <c r="D39" s="313"/>
      <c r="E39" s="313"/>
      <c r="F39" s="313"/>
      <c r="G39" s="313"/>
      <c r="H39" s="1" t="s">
        <v>1</v>
      </c>
    </row>
    <row r="40" spans="1:8" x14ac:dyDescent="0.2">
      <c r="A40" s="185"/>
      <c r="B40" s="313"/>
      <c r="C40" s="313"/>
      <c r="D40" s="313"/>
      <c r="E40" s="313"/>
      <c r="F40" s="313"/>
      <c r="G40" s="313"/>
      <c r="H40" s="1" t="s">
        <v>1</v>
      </c>
    </row>
    <row r="41" spans="1:8" x14ac:dyDescent="0.2">
      <c r="A41" s="185"/>
      <c r="B41" s="313"/>
      <c r="C41" s="313"/>
      <c r="D41" s="313"/>
      <c r="E41" s="313"/>
      <c r="F41" s="313"/>
      <c r="G41" s="313"/>
      <c r="H41" s="1" t="s">
        <v>1</v>
      </c>
    </row>
    <row r="42" spans="1:8" x14ac:dyDescent="0.2">
      <c r="A42" s="185"/>
      <c r="B42" s="313"/>
      <c r="C42" s="313"/>
      <c r="D42" s="313"/>
      <c r="E42" s="313"/>
      <c r="F42" s="313"/>
      <c r="G42" s="313"/>
      <c r="H42" s="1" t="s">
        <v>1</v>
      </c>
    </row>
    <row r="43" spans="1:8" x14ac:dyDescent="0.2">
      <c r="A43" s="185"/>
      <c r="B43" s="313"/>
      <c r="C43" s="313"/>
      <c r="D43" s="313"/>
      <c r="E43" s="313"/>
      <c r="F43" s="313"/>
      <c r="G43" s="313"/>
      <c r="H43" s="1" t="s">
        <v>1</v>
      </c>
    </row>
    <row r="44" spans="1:8" ht="12.75" customHeight="1" x14ac:dyDescent="0.2">
      <c r="A44" s="185"/>
      <c r="B44" s="313"/>
      <c r="C44" s="313"/>
      <c r="D44" s="313"/>
      <c r="E44" s="313"/>
      <c r="F44" s="313"/>
      <c r="G44" s="313"/>
      <c r="H44" s="1" t="s">
        <v>1</v>
      </c>
    </row>
    <row r="45" spans="1:8" ht="12.75" customHeight="1" x14ac:dyDescent="0.2">
      <c r="A45" s="185"/>
      <c r="B45" s="313"/>
      <c r="C45" s="313"/>
      <c r="D45" s="313"/>
      <c r="E45" s="313"/>
      <c r="F45" s="313"/>
      <c r="G45" s="313"/>
      <c r="H45" s="1" t="s">
        <v>1</v>
      </c>
    </row>
    <row r="46" spans="1:8" x14ac:dyDescent="0.2">
      <c r="B46" s="308"/>
      <c r="C46" s="308"/>
      <c r="D46" s="308"/>
      <c r="E46" s="308"/>
      <c r="F46" s="308"/>
      <c r="G46" s="308"/>
    </row>
    <row r="47" spans="1:8" x14ac:dyDescent="0.2">
      <c r="B47" s="308"/>
      <c r="C47" s="308"/>
      <c r="D47" s="308"/>
      <c r="E47" s="308"/>
      <c r="F47" s="308"/>
      <c r="G47" s="308"/>
    </row>
    <row r="48" spans="1:8" x14ac:dyDescent="0.2">
      <c r="B48" s="308"/>
      <c r="C48" s="308"/>
      <c r="D48" s="308"/>
      <c r="E48" s="308"/>
      <c r="F48" s="308"/>
      <c r="G48" s="308"/>
    </row>
    <row r="49" spans="2:7" x14ac:dyDescent="0.2">
      <c r="B49" s="308"/>
      <c r="C49" s="308"/>
      <c r="D49" s="308"/>
      <c r="E49" s="308"/>
      <c r="F49" s="308"/>
      <c r="G49" s="308"/>
    </row>
    <row r="50" spans="2:7" x14ac:dyDescent="0.2">
      <c r="B50" s="308"/>
      <c r="C50" s="308"/>
      <c r="D50" s="308"/>
      <c r="E50" s="308"/>
      <c r="F50" s="308"/>
      <c r="G50" s="308"/>
    </row>
    <row r="51" spans="2:7" x14ac:dyDescent="0.2">
      <c r="B51" s="308"/>
      <c r="C51" s="308"/>
      <c r="D51" s="308"/>
      <c r="E51" s="308"/>
      <c r="F51" s="308"/>
      <c r="G51" s="308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90551181102362199" right="0.31496062992125984" top="0.94488188976377951" bottom="0.94488188976377951" header="0.31496062992125984" footer="0.31496062992125984"/>
  <pageSetup paperSize="9" scale="95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2F07B-E450-4B1D-9B5F-11C052AF3CF1}">
  <sheetPr codeName="List33"/>
  <dimension ref="A1:IV75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256" width="9.140625" style="1"/>
    <col min="257" max="257" width="5.85546875" style="1" customWidth="1"/>
    <col min="258" max="258" width="6.140625" style="1" customWidth="1"/>
    <col min="259" max="259" width="11.42578125" style="1" customWidth="1"/>
    <col min="260" max="260" width="15.85546875" style="1" customWidth="1"/>
    <col min="261" max="261" width="11.28515625" style="1" customWidth="1"/>
    <col min="262" max="262" width="10.85546875" style="1" customWidth="1"/>
    <col min="263" max="263" width="11" style="1" customWidth="1"/>
    <col min="264" max="264" width="11.140625" style="1" customWidth="1"/>
    <col min="265" max="265" width="10.7109375" style="1" customWidth="1"/>
    <col min="266" max="512" width="9.140625" style="1"/>
    <col min="513" max="513" width="5.85546875" style="1" customWidth="1"/>
    <col min="514" max="514" width="6.140625" style="1" customWidth="1"/>
    <col min="515" max="515" width="11.42578125" style="1" customWidth="1"/>
    <col min="516" max="516" width="15.85546875" style="1" customWidth="1"/>
    <col min="517" max="517" width="11.28515625" style="1" customWidth="1"/>
    <col min="518" max="518" width="10.85546875" style="1" customWidth="1"/>
    <col min="519" max="519" width="11" style="1" customWidth="1"/>
    <col min="520" max="520" width="11.140625" style="1" customWidth="1"/>
    <col min="521" max="521" width="10.7109375" style="1" customWidth="1"/>
    <col min="522" max="768" width="9.140625" style="1"/>
    <col min="769" max="769" width="5.85546875" style="1" customWidth="1"/>
    <col min="770" max="770" width="6.140625" style="1" customWidth="1"/>
    <col min="771" max="771" width="11.42578125" style="1" customWidth="1"/>
    <col min="772" max="772" width="15.85546875" style="1" customWidth="1"/>
    <col min="773" max="773" width="11.28515625" style="1" customWidth="1"/>
    <col min="774" max="774" width="10.85546875" style="1" customWidth="1"/>
    <col min="775" max="775" width="11" style="1" customWidth="1"/>
    <col min="776" max="776" width="11.140625" style="1" customWidth="1"/>
    <col min="777" max="777" width="10.7109375" style="1" customWidth="1"/>
    <col min="778" max="1024" width="9.140625" style="1"/>
    <col min="1025" max="1025" width="5.85546875" style="1" customWidth="1"/>
    <col min="1026" max="1026" width="6.140625" style="1" customWidth="1"/>
    <col min="1027" max="1027" width="11.42578125" style="1" customWidth="1"/>
    <col min="1028" max="1028" width="15.85546875" style="1" customWidth="1"/>
    <col min="1029" max="1029" width="11.28515625" style="1" customWidth="1"/>
    <col min="1030" max="1030" width="10.85546875" style="1" customWidth="1"/>
    <col min="1031" max="1031" width="11" style="1" customWidth="1"/>
    <col min="1032" max="1032" width="11.140625" style="1" customWidth="1"/>
    <col min="1033" max="1033" width="10.7109375" style="1" customWidth="1"/>
    <col min="1034" max="1280" width="9.140625" style="1"/>
    <col min="1281" max="1281" width="5.85546875" style="1" customWidth="1"/>
    <col min="1282" max="1282" width="6.140625" style="1" customWidth="1"/>
    <col min="1283" max="1283" width="11.42578125" style="1" customWidth="1"/>
    <col min="1284" max="1284" width="15.85546875" style="1" customWidth="1"/>
    <col min="1285" max="1285" width="11.28515625" style="1" customWidth="1"/>
    <col min="1286" max="1286" width="10.85546875" style="1" customWidth="1"/>
    <col min="1287" max="1287" width="11" style="1" customWidth="1"/>
    <col min="1288" max="1288" width="11.140625" style="1" customWidth="1"/>
    <col min="1289" max="1289" width="10.7109375" style="1" customWidth="1"/>
    <col min="1290" max="1536" width="9.140625" style="1"/>
    <col min="1537" max="1537" width="5.85546875" style="1" customWidth="1"/>
    <col min="1538" max="1538" width="6.140625" style="1" customWidth="1"/>
    <col min="1539" max="1539" width="11.42578125" style="1" customWidth="1"/>
    <col min="1540" max="1540" width="15.85546875" style="1" customWidth="1"/>
    <col min="1541" max="1541" width="11.28515625" style="1" customWidth="1"/>
    <col min="1542" max="1542" width="10.85546875" style="1" customWidth="1"/>
    <col min="1543" max="1543" width="11" style="1" customWidth="1"/>
    <col min="1544" max="1544" width="11.140625" style="1" customWidth="1"/>
    <col min="1545" max="1545" width="10.7109375" style="1" customWidth="1"/>
    <col min="1546" max="1792" width="9.140625" style="1"/>
    <col min="1793" max="1793" width="5.85546875" style="1" customWidth="1"/>
    <col min="1794" max="1794" width="6.140625" style="1" customWidth="1"/>
    <col min="1795" max="1795" width="11.42578125" style="1" customWidth="1"/>
    <col min="1796" max="1796" width="15.85546875" style="1" customWidth="1"/>
    <col min="1797" max="1797" width="11.28515625" style="1" customWidth="1"/>
    <col min="1798" max="1798" width="10.85546875" style="1" customWidth="1"/>
    <col min="1799" max="1799" width="11" style="1" customWidth="1"/>
    <col min="1800" max="1800" width="11.140625" style="1" customWidth="1"/>
    <col min="1801" max="1801" width="10.7109375" style="1" customWidth="1"/>
    <col min="1802" max="2048" width="9.140625" style="1"/>
    <col min="2049" max="2049" width="5.85546875" style="1" customWidth="1"/>
    <col min="2050" max="2050" width="6.140625" style="1" customWidth="1"/>
    <col min="2051" max="2051" width="11.42578125" style="1" customWidth="1"/>
    <col min="2052" max="2052" width="15.85546875" style="1" customWidth="1"/>
    <col min="2053" max="2053" width="11.28515625" style="1" customWidth="1"/>
    <col min="2054" max="2054" width="10.85546875" style="1" customWidth="1"/>
    <col min="2055" max="2055" width="11" style="1" customWidth="1"/>
    <col min="2056" max="2056" width="11.140625" style="1" customWidth="1"/>
    <col min="2057" max="2057" width="10.7109375" style="1" customWidth="1"/>
    <col min="2058" max="2304" width="9.140625" style="1"/>
    <col min="2305" max="2305" width="5.85546875" style="1" customWidth="1"/>
    <col min="2306" max="2306" width="6.140625" style="1" customWidth="1"/>
    <col min="2307" max="2307" width="11.42578125" style="1" customWidth="1"/>
    <col min="2308" max="2308" width="15.85546875" style="1" customWidth="1"/>
    <col min="2309" max="2309" width="11.28515625" style="1" customWidth="1"/>
    <col min="2310" max="2310" width="10.85546875" style="1" customWidth="1"/>
    <col min="2311" max="2311" width="11" style="1" customWidth="1"/>
    <col min="2312" max="2312" width="11.140625" style="1" customWidth="1"/>
    <col min="2313" max="2313" width="10.7109375" style="1" customWidth="1"/>
    <col min="2314" max="2560" width="9.140625" style="1"/>
    <col min="2561" max="2561" width="5.85546875" style="1" customWidth="1"/>
    <col min="2562" max="2562" width="6.140625" style="1" customWidth="1"/>
    <col min="2563" max="2563" width="11.42578125" style="1" customWidth="1"/>
    <col min="2564" max="2564" width="15.85546875" style="1" customWidth="1"/>
    <col min="2565" max="2565" width="11.28515625" style="1" customWidth="1"/>
    <col min="2566" max="2566" width="10.85546875" style="1" customWidth="1"/>
    <col min="2567" max="2567" width="11" style="1" customWidth="1"/>
    <col min="2568" max="2568" width="11.140625" style="1" customWidth="1"/>
    <col min="2569" max="2569" width="10.7109375" style="1" customWidth="1"/>
    <col min="2570" max="2816" width="9.140625" style="1"/>
    <col min="2817" max="2817" width="5.85546875" style="1" customWidth="1"/>
    <col min="2818" max="2818" width="6.140625" style="1" customWidth="1"/>
    <col min="2819" max="2819" width="11.42578125" style="1" customWidth="1"/>
    <col min="2820" max="2820" width="15.85546875" style="1" customWidth="1"/>
    <col min="2821" max="2821" width="11.28515625" style="1" customWidth="1"/>
    <col min="2822" max="2822" width="10.85546875" style="1" customWidth="1"/>
    <col min="2823" max="2823" width="11" style="1" customWidth="1"/>
    <col min="2824" max="2824" width="11.140625" style="1" customWidth="1"/>
    <col min="2825" max="2825" width="10.7109375" style="1" customWidth="1"/>
    <col min="2826" max="3072" width="9.140625" style="1"/>
    <col min="3073" max="3073" width="5.85546875" style="1" customWidth="1"/>
    <col min="3074" max="3074" width="6.140625" style="1" customWidth="1"/>
    <col min="3075" max="3075" width="11.42578125" style="1" customWidth="1"/>
    <col min="3076" max="3076" width="15.85546875" style="1" customWidth="1"/>
    <col min="3077" max="3077" width="11.28515625" style="1" customWidth="1"/>
    <col min="3078" max="3078" width="10.85546875" style="1" customWidth="1"/>
    <col min="3079" max="3079" width="11" style="1" customWidth="1"/>
    <col min="3080" max="3080" width="11.140625" style="1" customWidth="1"/>
    <col min="3081" max="3081" width="10.7109375" style="1" customWidth="1"/>
    <col min="3082" max="3328" width="9.140625" style="1"/>
    <col min="3329" max="3329" width="5.85546875" style="1" customWidth="1"/>
    <col min="3330" max="3330" width="6.140625" style="1" customWidth="1"/>
    <col min="3331" max="3331" width="11.42578125" style="1" customWidth="1"/>
    <col min="3332" max="3332" width="15.85546875" style="1" customWidth="1"/>
    <col min="3333" max="3333" width="11.28515625" style="1" customWidth="1"/>
    <col min="3334" max="3334" width="10.85546875" style="1" customWidth="1"/>
    <col min="3335" max="3335" width="11" style="1" customWidth="1"/>
    <col min="3336" max="3336" width="11.140625" style="1" customWidth="1"/>
    <col min="3337" max="3337" width="10.7109375" style="1" customWidth="1"/>
    <col min="3338" max="3584" width="9.140625" style="1"/>
    <col min="3585" max="3585" width="5.85546875" style="1" customWidth="1"/>
    <col min="3586" max="3586" width="6.140625" style="1" customWidth="1"/>
    <col min="3587" max="3587" width="11.42578125" style="1" customWidth="1"/>
    <col min="3588" max="3588" width="15.85546875" style="1" customWidth="1"/>
    <col min="3589" max="3589" width="11.28515625" style="1" customWidth="1"/>
    <col min="3590" max="3590" width="10.85546875" style="1" customWidth="1"/>
    <col min="3591" max="3591" width="11" style="1" customWidth="1"/>
    <col min="3592" max="3592" width="11.140625" style="1" customWidth="1"/>
    <col min="3593" max="3593" width="10.7109375" style="1" customWidth="1"/>
    <col min="3594" max="3840" width="9.140625" style="1"/>
    <col min="3841" max="3841" width="5.85546875" style="1" customWidth="1"/>
    <col min="3842" max="3842" width="6.140625" style="1" customWidth="1"/>
    <col min="3843" max="3843" width="11.42578125" style="1" customWidth="1"/>
    <col min="3844" max="3844" width="15.85546875" style="1" customWidth="1"/>
    <col min="3845" max="3845" width="11.28515625" style="1" customWidth="1"/>
    <col min="3846" max="3846" width="10.85546875" style="1" customWidth="1"/>
    <col min="3847" max="3847" width="11" style="1" customWidth="1"/>
    <col min="3848" max="3848" width="11.140625" style="1" customWidth="1"/>
    <col min="3849" max="3849" width="10.7109375" style="1" customWidth="1"/>
    <col min="3850" max="4096" width="9.140625" style="1"/>
    <col min="4097" max="4097" width="5.85546875" style="1" customWidth="1"/>
    <col min="4098" max="4098" width="6.140625" style="1" customWidth="1"/>
    <col min="4099" max="4099" width="11.42578125" style="1" customWidth="1"/>
    <col min="4100" max="4100" width="15.85546875" style="1" customWidth="1"/>
    <col min="4101" max="4101" width="11.28515625" style="1" customWidth="1"/>
    <col min="4102" max="4102" width="10.85546875" style="1" customWidth="1"/>
    <col min="4103" max="4103" width="11" style="1" customWidth="1"/>
    <col min="4104" max="4104" width="11.140625" style="1" customWidth="1"/>
    <col min="4105" max="4105" width="10.7109375" style="1" customWidth="1"/>
    <col min="4106" max="4352" width="9.140625" style="1"/>
    <col min="4353" max="4353" width="5.85546875" style="1" customWidth="1"/>
    <col min="4354" max="4354" width="6.140625" style="1" customWidth="1"/>
    <col min="4355" max="4355" width="11.42578125" style="1" customWidth="1"/>
    <col min="4356" max="4356" width="15.85546875" style="1" customWidth="1"/>
    <col min="4357" max="4357" width="11.28515625" style="1" customWidth="1"/>
    <col min="4358" max="4358" width="10.85546875" style="1" customWidth="1"/>
    <col min="4359" max="4359" width="11" style="1" customWidth="1"/>
    <col min="4360" max="4360" width="11.140625" style="1" customWidth="1"/>
    <col min="4361" max="4361" width="10.7109375" style="1" customWidth="1"/>
    <col min="4362" max="4608" width="9.140625" style="1"/>
    <col min="4609" max="4609" width="5.85546875" style="1" customWidth="1"/>
    <col min="4610" max="4610" width="6.140625" style="1" customWidth="1"/>
    <col min="4611" max="4611" width="11.42578125" style="1" customWidth="1"/>
    <col min="4612" max="4612" width="15.85546875" style="1" customWidth="1"/>
    <col min="4613" max="4613" width="11.28515625" style="1" customWidth="1"/>
    <col min="4614" max="4614" width="10.85546875" style="1" customWidth="1"/>
    <col min="4615" max="4615" width="11" style="1" customWidth="1"/>
    <col min="4616" max="4616" width="11.140625" style="1" customWidth="1"/>
    <col min="4617" max="4617" width="10.7109375" style="1" customWidth="1"/>
    <col min="4618" max="4864" width="9.140625" style="1"/>
    <col min="4865" max="4865" width="5.85546875" style="1" customWidth="1"/>
    <col min="4866" max="4866" width="6.140625" style="1" customWidth="1"/>
    <col min="4867" max="4867" width="11.42578125" style="1" customWidth="1"/>
    <col min="4868" max="4868" width="15.85546875" style="1" customWidth="1"/>
    <col min="4869" max="4869" width="11.28515625" style="1" customWidth="1"/>
    <col min="4870" max="4870" width="10.85546875" style="1" customWidth="1"/>
    <col min="4871" max="4871" width="11" style="1" customWidth="1"/>
    <col min="4872" max="4872" width="11.140625" style="1" customWidth="1"/>
    <col min="4873" max="4873" width="10.7109375" style="1" customWidth="1"/>
    <col min="4874" max="5120" width="9.140625" style="1"/>
    <col min="5121" max="5121" width="5.85546875" style="1" customWidth="1"/>
    <col min="5122" max="5122" width="6.140625" style="1" customWidth="1"/>
    <col min="5123" max="5123" width="11.42578125" style="1" customWidth="1"/>
    <col min="5124" max="5124" width="15.85546875" style="1" customWidth="1"/>
    <col min="5125" max="5125" width="11.28515625" style="1" customWidth="1"/>
    <col min="5126" max="5126" width="10.85546875" style="1" customWidth="1"/>
    <col min="5127" max="5127" width="11" style="1" customWidth="1"/>
    <col min="5128" max="5128" width="11.140625" style="1" customWidth="1"/>
    <col min="5129" max="5129" width="10.7109375" style="1" customWidth="1"/>
    <col min="5130" max="5376" width="9.140625" style="1"/>
    <col min="5377" max="5377" width="5.85546875" style="1" customWidth="1"/>
    <col min="5378" max="5378" width="6.140625" style="1" customWidth="1"/>
    <col min="5379" max="5379" width="11.42578125" style="1" customWidth="1"/>
    <col min="5380" max="5380" width="15.85546875" style="1" customWidth="1"/>
    <col min="5381" max="5381" width="11.28515625" style="1" customWidth="1"/>
    <col min="5382" max="5382" width="10.85546875" style="1" customWidth="1"/>
    <col min="5383" max="5383" width="11" style="1" customWidth="1"/>
    <col min="5384" max="5384" width="11.140625" style="1" customWidth="1"/>
    <col min="5385" max="5385" width="10.7109375" style="1" customWidth="1"/>
    <col min="5386" max="5632" width="9.140625" style="1"/>
    <col min="5633" max="5633" width="5.85546875" style="1" customWidth="1"/>
    <col min="5634" max="5634" width="6.140625" style="1" customWidth="1"/>
    <col min="5635" max="5635" width="11.42578125" style="1" customWidth="1"/>
    <col min="5636" max="5636" width="15.85546875" style="1" customWidth="1"/>
    <col min="5637" max="5637" width="11.28515625" style="1" customWidth="1"/>
    <col min="5638" max="5638" width="10.85546875" style="1" customWidth="1"/>
    <col min="5639" max="5639" width="11" style="1" customWidth="1"/>
    <col min="5640" max="5640" width="11.140625" style="1" customWidth="1"/>
    <col min="5641" max="5641" width="10.7109375" style="1" customWidth="1"/>
    <col min="5642" max="5888" width="9.140625" style="1"/>
    <col min="5889" max="5889" width="5.85546875" style="1" customWidth="1"/>
    <col min="5890" max="5890" width="6.140625" style="1" customWidth="1"/>
    <col min="5891" max="5891" width="11.42578125" style="1" customWidth="1"/>
    <col min="5892" max="5892" width="15.85546875" style="1" customWidth="1"/>
    <col min="5893" max="5893" width="11.28515625" style="1" customWidth="1"/>
    <col min="5894" max="5894" width="10.85546875" style="1" customWidth="1"/>
    <col min="5895" max="5895" width="11" style="1" customWidth="1"/>
    <col min="5896" max="5896" width="11.140625" style="1" customWidth="1"/>
    <col min="5897" max="5897" width="10.7109375" style="1" customWidth="1"/>
    <col min="5898" max="6144" width="9.140625" style="1"/>
    <col min="6145" max="6145" width="5.85546875" style="1" customWidth="1"/>
    <col min="6146" max="6146" width="6.140625" style="1" customWidth="1"/>
    <col min="6147" max="6147" width="11.42578125" style="1" customWidth="1"/>
    <col min="6148" max="6148" width="15.85546875" style="1" customWidth="1"/>
    <col min="6149" max="6149" width="11.28515625" style="1" customWidth="1"/>
    <col min="6150" max="6150" width="10.85546875" style="1" customWidth="1"/>
    <col min="6151" max="6151" width="11" style="1" customWidth="1"/>
    <col min="6152" max="6152" width="11.140625" style="1" customWidth="1"/>
    <col min="6153" max="6153" width="10.7109375" style="1" customWidth="1"/>
    <col min="6154" max="6400" width="9.140625" style="1"/>
    <col min="6401" max="6401" width="5.85546875" style="1" customWidth="1"/>
    <col min="6402" max="6402" width="6.140625" style="1" customWidth="1"/>
    <col min="6403" max="6403" width="11.42578125" style="1" customWidth="1"/>
    <col min="6404" max="6404" width="15.85546875" style="1" customWidth="1"/>
    <col min="6405" max="6405" width="11.28515625" style="1" customWidth="1"/>
    <col min="6406" max="6406" width="10.85546875" style="1" customWidth="1"/>
    <col min="6407" max="6407" width="11" style="1" customWidth="1"/>
    <col min="6408" max="6408" width="11.140625" style="1" customWidth="1"/>
    <col min="6409" max="6409" width="10.7109375" style="1" customWidth="1"/>
    <col min="6410" max="6656" width="9.140625" style="1"/>
    <col min="6657" max="6657" width="5.85546875" style="1" customWidth="1"/>
    <col min="6658" max="6658" width="6.140625" style="1" customWidth="1"/>
    <col min="6659" max="6659" width="11.42578125" style="1" customWidth="1"/>
    <col min="6660" max="6660" width="15.85546875" style="1" customWidth="1"/>
    <col min="6661" max="6661" width="11.28515625" style="1" customWidth="1"/>
    <col min="6662" max="6662" width="10.85546875" style="1" customWidth="1"/>
    <col min="6663" max="6663" width="11" style="1" customWidth="1"/>
    <col min="6664" max="6664" width="11.140625" style="1" customWidth="1"/>
    <col min="6665" max="6665" width="10.7109375" style="1" customWidth="1"/>
    <col min="6666" max="6912" width="9.140625" style="1"/>
    <col min="6913" max="6913" width="5.85546875" style="1" customWidth="1"/>
    <col min="6914" max="6914" width="6.140625" style="1" customWidth="1"/>
    <col min="6915" max="6915" width="11.42578125" style="1" customWidth="1"/>
    <col min="6916" max="6916" width="15.85546875" style="1" customWidth="1"/>
    <col min="6917" max="6917" width="11.28515625" style="1" customWidth="1"/>
    <col min="6918" max="6918" width="10.85546875" style="1" customWidth="1"/>
    <col min="6919" max="6919" width="11" style="1" customWidth="1"/>
    <col min="6920" max="6920" width="11.140625" style="1" customWidth="1"/>
    <col min="6921" max="6921" width="10.7109375" style="1" customWidth="1"/>
    <col min="6922" max="7168" width="9.140625" style="1"/>
    <col min="7169" max="7169" width="5.85546875" style="1" customWidth="1"/>
    <col min="7170" max="7170" width="6.140625" style="1" customWidth="1"/>
    <col min="7171" max="7171" width="11.42578125" style="1" customWidth="1"/>
    <col min="7172" max="7172" width="15.85546875" style="1" customWidth="1"/>
    <col min="7173" max="7173" width="11.28515625" style="1" customWidth="1"/>
    <col min="7174" max="7174" width="10.85546875" style="1" customWidth="1"/>
    <col min="7175" max="7175" width="11" style="1" customWidth="1"/>
    <col min="7176" max="7176" width="11.140625" style="1" customWidth="1"/>
    <col min="7177" max="7177" width="10.7109375" style="1" customWidth="1"/>
    <col min="7178" max="7424" width="9.140625" style="1"/>
    <col min="7425" max="7425" width="5.85546875" style="1" customWidth="1"/>
    <col min="7426" max="7426" width="6.140625" style="1" customWidth="1"/>
    <col min="7427" max="7427" width="11.42578125" style="1" customWidth="1"/>
    <col min="7428" max="7428" width="15.85546875" style="1" customWidth="1"/>
    <col min="7429" max="7429" width="11.28515625" style="1" customWidth="1"/>
    <col min="7430" max="7430" width="10.85546875" style="1" customWidth="1"/>
    <col min="7431" max="7431" width="11" style="1" customWidth="1"/>
    <col min="7432" max="7432" width="11.140625" style="1" customWidth="1"/>
    <col min="7433" max="7433" width="10.7109375" style="1" customWidth="1"/>
    <col min="7434" max="7680" width="9.140625" style="1"/>
    <col min="7681" max="7681" width="5.85546875" style="1" customWidth="1"/>
    <col min="7682" max="7682" width="6.140625" style="1" customWidth="1"/>
    <col min="7683" max="7683" width="11.42578125" style="1" customWidth="1"/>
    <col min="7684" max="7684" width="15.85546875" style="1" customWidth="1"/>
    <col min="7685" max="7685" width="11.28515625" style="1" customWidth="1"/>
    <col min="7686" max="7686" width="10.85546875" style="1" customWidth="1"/>
    <col min="7687" max="7687" width="11" style="1" customWidth="1"/>
    <col min="7688" max="7688" width="11.140625" style="1" customWidth="1"/>
    <col min="7689" max="7689" width="10.7109375" style="1" customWidth="1"/>
    <col min="7690" max="7936" width="9.140625" style="1"/>
    <col min="7937" max="7937" width="5.85546875" style="1" customWidth="1"/>
    <col min="7938" max="7938" width="6.140625" style="1" customWidth="1"/>
    <col min="7939" max="7939" width="11.42578125" style="1" customWidth="1"/>
    <col min="7940" max="7940" width="15.85546875" style="1" customWidth="1"/>
    <col min="7941" max="7941" width="11.28515625" style="1" customWidth="1"/>
    <col min="7942" max="7942" width="10.85546875" style="1" customWidth="1"/>
    <col min="7943" max="7943" width="11" style="1" customWidth="1"/>
    <col min="7944" max="7944" width="11.140625" style="1" customWidth="1"/>
    <col min="7945" max="7945" width="10.7109375" style="1" customWidth="1"/>
    <col min="7946" max="8192" width="9.140625" style="1"/>
    <col min="8193" max="8193" width="5.85546875" style="1" customWidth="1"/>
    <col min="8194" max="8194" width="6.140625" style="1" customWidth="1"/>
    <col min="8195" max="8195" width="11.42578125" style="1" customWidth="1"/>
    <col min="8196" max="8196" width="15.85546875" style="1" customWidth="1"/>
    <col min="8197" max="8197" width="11.28515625" style="1" customWidth="1"/>
    <col min="8198" max="8198" width="10.85546875" style="1" customWidth="1"/>
    <col min="8199" max="8199" width="11" style="1" customWidth="1"/>
    <col min="8200" max="8200" width="11.140625" style="1" customWidth="1"/>
    <col min="8201" max="8201" width="10.7109375" style="1" customWidth="1"/>
    <col min="8202" max="8448" width="9.140625" style="1"/>
    <col min="8449" max="8449" width="5.85546875" style="1" customWidth="1"/>
    <col min="8450" max="8450" width="6.140625" style="1" customWidth="1"/>
    <col min="8451" max="8451" width="11.42578125" style="1" customWidth="1"/>
    <col min="8452" max="8452" width="15.85546875" style="1" customWidth="1"/>
    <col min="8453" max="8453" width="11.28515625" style="1" customWidth="1"/>
    <col min="8454" max="8454" width="10.85546875" style="1" customWidth="1"/>
    <col min="8455" max="8455" width="11" style="1" customWidth="1"/>
    <col min="8456" max="8456" width="11.140625" style="1" customWidth="1"/>
    <col min="8457" max="8457" width="10.7109375" style="1" customWidth="1"/>
    <col min="8458" max="8704" width="9.140625" style="1"/>
    <col min="8705" max="8705" width="5.85546875" style="1" customWidth="1"/>
    <col min="8706" max="8706" width="6.140625" style="1" customWidth="1"/>
    <col min="8707" max="8707" width="11.42578125" style="1" customWidth="1"/>
    <col min="8708" max="8708" width="15.85546875" style="1" customWidth="1"/>
    <col min="8709" max="8709" width="11.28515625" style="1" customWidth="1"/>
    <col min="8710" max="8710" width="10.85546875" style="1" customWidth="1"/>
    <col min="8711" max="8711" width="11" style="1" customWidth="1"/>
    <col min="8712" max="8712" width="11.140625" style="1" customWidth="1"/>
    <col min="8713" max="8713" width="10.7109375" style="1" customWidth="1"/>
    <col min="8714" max="8960" width="9.140625" style="1"/>
    <col min="8961" max="8961" width="5.85546875" style="1" customWidth="1"/>
    <col min="8962" max="8962" width="6.140625" style="1" customWidth="1"/>
    <col min="8963" max="8963" width="11.42578125" style="1" customWidth="1"/>
    <col min="8964" max="8964" width="15.85546875" style="1" customWidth="1"/>
    <col min="8965" max="8965" width="11.28515625" style="1" customWidth="1"/>
    <col min="8966" max="8966" width="10.85546875" style="1" customWidth="1"/>
    <col min="8967" max="8967" width="11" style="1" customWidth="1"/>
    <col min="8968" max="8968" width="11.140625" style="1" customWidth="1"/>
    <col min="8969" max="8969" width="10.7109375" style="1" customWidth="1"/>
    <col min="8970" max="9216" width="9.140625" style="1"/>
    <col min="9217" max="9217" width="5.85546875" style="1" customWidth="1"/>
    <col min="9218" max="9218" width="6.140625" style="1" customWidth="1"/>
    <col min="9219" max="9219" width="11.42578125" style="1" customWidth="1"/>
    <col min="9220" max="9220" width="15.85546875" style="1" customWidth="1"/>
    <col min="9221" max="9221" width="11.28515625" style="1" customWidth="1"/>
    <col min="9222" max="9222" width="10.85546875" style="1" customWidth="1"/>
    <col min="9223" max="9223" width="11" style="1" customWidth="1"/>
    <col min="9224" max="9224" width="11.140625" style="1" customWidth="1"/>
    <col min="9225" max="9225" width="10.7109375" style="1" customWidth="1"/>
    <col min="9226" max="9472" width="9.140625" style="1"/>
    <col min="9473" max="9473" width="5.85546875" style="1" customWidth="1"/>
    <col min="9474" max="9474" width="6.140625" style="1" customWidth="1"/>
    <col min="9475" max="9475" width="11.42578125" style="1" customWidth="1"/>
    <col min="9476" max="9476" width="15.85546875" style="1" customWidth="1"/>
    <col min="9477" max="9477" width="11.28515625" style="1" customWidth="1"/>
    <col min="9478" max="9478" width="10.85546875" style="1" customWidth="1"/>
    <col min="9479" max="9479" width="11" style="1" customWidth="1"/>
    <col min="9480" max="9480" width="11.140625" style="1" customWidth="1"/>
    <col min="9481" max="9481" width="10.7109375" style="1" customWidth="1"/>
    <col min="9482" max="9728" width="9.140625" style="1"/>
    <col min="9729" max="9729" width="5.85546875" style="1" customWidth="1"/>
    <col min="9730" max="9730" width="6.140625" style="1" customWidth="1"/>
    <col min="9731" max="9731" width="11.42578125" style="1" customWidth="1"/>
    <col min="9732" max="9732" width="15.85546875" style="1" customWidth="1"/>
    <col min="9733" max="9733" width="11.28515625" style="1" customWidth="1"/>
    <col min="9734" max="9734" width="10.85546875" style="1" customWidth="1"/>
    <col min="9735" max="9735" width="11" style="1" customWidth="1"/>
    <col min="9736" max="9736" width="11.140625" style="1" customWidth="1"/>
    <col min="9737" max="9737" width="10.7109375" style="1" customWidth="1"/>
    <col min="9738" max="9984" width="9.140625" style="1"/>
    <col min="9985" max="9985" width="5.85546875" style="1" customWidth="1"/>
    <col min="9986" max="9986" width="6.140625" style="1" customWidth="1"/>
    <col min="9987" max="9987" width="11.42578125" style="1" customWidth="1"/>
    <col min="9988" max="9988" width="15.85546875" style="1" customWidth="1"/>
    <col min="9989" max="9989" width="11.28515625" style="1" customWidth="1"/>
    <col min="9990" max="9990" width="10.85546875" style="1" customWidth="1"/>
    <col min="9991" max="9991" width="11" style="1" customWidth="1"/>
    <col min="9992" max="9992" width="11.140625" style="1" customWidth="1"/>
    <col min="9993" max="9993" width="10.7109375" style="1" customWidth="1"/>
    <col min="9994" max="10240" width="9.140625" style="1"/>
    <col min="10241" max="10241" width="5.85546875" style="1" customWidth="1"/>
    <col min="10242" max="10242" width="6.140625" style="1" customWidth="1"/>
    <col min="10243" max="10243" width="11.42578125" style="1" customWidth="1"/>
    <col min="10244" max="10244" width="15.85546875" style="1" customWidth="1"/>
    <col min="10245" max="10245" width="11.28515625" style="1" customWidth="1"/>
    <col min="10246" max="10246" width="10.85546875" style="1" customWidth="1"/>
    <col min="10247" max="10247" width="11" style="1" customWidth="1"/>
    <col min="10248" max="10248" width="11.140625" style="1" customWidth="1"/>
    <col min="10249" max="10249" width="10.7109375" style="1" customWidth="1"/>
    <col min="10250" max="10496" width="9.140625" style="1"/>
    <col min="10497" max="10497" width="5.85546875" style="1" customWidth="1"/>
    <col min="10498" max="10498" width="6.140625" style="1" customWidth="1"/>
    <col min="10499" max="10499" width="11.42578125" style="1" customWidth="1"/>
    <col min="10500" max="10500" width="15.85546875" style="1" customWidth="1"/>
    <col min="10501" max="10501" width="11.28515625" style="1" customWidth="1"/>
    <col min="10502" max="10502" width="10.85546875" style="1" customWidth="1"/>
    <col min="10503" max="10503" width="11" style="1" customWidth="1"/>
    <col min="10504" max="10504" width="11.140625" style="1" customWidth="1"/>
    <col min="10505" max="10505" width="10.7109375" style="1" customWidth="1"/>
    <col min="10506" max="10752" width="9.140625" style="1"/>
    <col min="10753" max="10753" width="5.85546875" style="1" customWidth="1"/>
    <col min="10754" max="10754" width="6.140625" style="1" customWidth="1"/>
    <col min="10755" max="10755" width="11.42578125" style="1" customWidth="1"/>
    <col min="10756" max="10756" width="15.85546875" style="1" customWidth="1"/>
    <col min="10757" max="10757" width="11.28515625" style="1" customWidth="1"/>
    <col min="10758" max="10758" width="10.85546875" style="1" customWidth="1"/>
    <col min="10759" max="10759" width="11" style="1" customWidth="1"/>
    <col min="10760" max="10760" width="11.140625" style="1" customWidth="1"/>
    <col min="10761" max="10761" width="10.7109375" style="1" customWidth="1"/>
    <col min="10762" max="11008" width="9.140625" style="1"/>
    <col min="11009" max="11009" width="5.85546875" style="1" customWidth="1"/>
    <col min="11010" max="11010" width="6.140625" style="1" customWidth="1"/>
    <col min="11011" max="11011" width="11.42578125" style="1" customWidth="1"/>
    <col min="11012" max="11012" width="15.85546875" style="1" customWidth="1"/>
    <col min="11013" max="11013" width="11.28515625" style="1" customWidth="1"/>
    <col min="11014" max="11014" width="10.85546875" style="1" customWidth="1"/>
    <col min="11015" max="11015" width="11" style="1" customWidth="1"/>
    <col min="11016" max="11016" width="11.140625" style="1" customWidth="1"/>
    <col min="11017" max="11017" width="10.7109375" style="1" customWidth="1"/>
    <col min="11018" max="11264" width="9.140625" style="1"/>
    <col min="11265" max="11265" width="5.85546875" style="1" customWidth="1"/>
    <col min="11266" max="11266" width="6.140625" style="1" customWidth="1"/>
    <col min="11267" max="11267" width="11.42578125" style="1" customWidth="1"/>
    <col min="11268" max="11268" width="15.85546875" style="1" customWidth="1"/>
    <col min="11269" max="11269" width="11.28515625" style="1" customWidth="1"/>
    <col min="11270" max="11270" width="10.85546875" style="1" customWidth="1"/>
    <col min="11271" max="11271" width="11" style="1" customWidth="1"/>
    <col min="11272" max="11272" width="11.140625" style="1" customWidth="1"/>
    <col min="11273" max="11273" width="10.7109375" style="1" customWidth="1"/>
    <col min="11274" max="11520" width="9.140625" style="1"/>
    <col min="11521" max="11521" width="5.85546875" style="1" customWidth="1"/>
    <col min="11522" max="11522" width="6.140625" style="1" customWidth="1"/>
    <col min="11523" max="11523" width="11.42578125" style="1" customWidth="1"/>
    <col min="11524" max="11524" width="15.85546875" style="1" customWidth="1"/>
    <col min="11525" max="11525" width="11.28515625" style="1" customWidth="1"/>
    <col min="11526" max="11526" width="10.85546875" style="1" customWidth="1"/>
    <col min="11527" max="11527" width="11" style="1" customWidth="1"/>
    <col min="11528" max="11528" width="11.140625" style="1" customWidth="1"/>
    <col min="11529" max="11529" width="10.7109375" style="1" customWidth="1"/>
    <col min="11530" max="11776" width="9.140625" style="1"/>
    <col min="11777" max="11777" width="5.85546875" style="1" customWidth="1"/>
    <col min="11778" max="11778" width="6.140625" style="1" customWidth="1"/>
    <col min="11779" max="11779" width="11.42578125" style="1" customWidth="1"/>
    <col min="11780" max="11780" width="15.85546875" style="1" customWidth="1"/>
    <col min="11781" max="11781" width="11.28515625" style="1" customWidth="1"/>
    <col min="11782" max="11782" width="10.85546875" style="1" customWidth="1"/>
    <col min="11783" max="11783" width="11" style="1" customWidth="1"/>
    <col min="11784" max="11784" width="11.140625" style="1" customWidth="1"/>
    <col min="11785" max="11785" width="10.7109375" style="1" customWidth="1"/>
    <col min="11786" max="12032" width="9.140625" style="1"/>
    <col min="12033" max="12033" width="5.85546875" style="1" customWidth="1"/>
    <col min="12034" max="12034" width="6.140625" style="1" customWidth="1"/>
    <col min="12035" max="12035" width="11.42578125" style="1" customWidth="1"/>
    <col min="12036" max="12036" width="15.85546875" style="1" customWidth="1"/>
    <col min="12037" max="12037" width="11.28515625" style="1" customWidth="1"/>
    <col min="12038" max="12038" width="10.85546875" style="1" customWidth="1"/>
    <col min="12039" max="12039" width="11" style="1" customWidth="1"/>
    <col min="12040" max="12040" width="11.140625" style="1" customWidth="1"/>
    <col min="12041" max="12041" width="10.7109375" style="1" customWidth="1"/>
    <col min="12042" max="12288" width="9.140625" style="1"/>
    <col min="12289" max="12289" width="5.85546875" style="1" customWidth="1"/>
    <col min="12290" max="12290" width="6.140625" style="1" customWidth="1"/>
    <col min="12291" max="12291" width="11.42578125" style="1" customWidth="1"/>
    <col min="12292" max="12292" width="15.85546875" style="1" customWidth="1"/>
    <col min="12293" max="12293" width="11.28515625" style="1" customWidth="1"/>
    <col min="12294" max="12294" width="10.85546875" style="1" customWidth="1"/>
    <col min="12295" max="12295" width="11" style="1" customWidth="1"/>
    <col min="12296" max="12296" width="11.140625" style="1" customWidth="1"/>
    <col min="12297" max="12297" width="10.7109375" style="1" customWidth="1"/>
    <col min="12298" max="12544" width="9.140625" style="1"/>
    <col min="12545" max="12545" width="5.85546875" style="1" customWidth="1"/>
    <col min="12546" max="12546" width="6.140625" style="1" customWidth="1"/>
    <col min="12547" max="12547" width="11.42578125" style="1" customWidth="1"/>
    <col min="12548" max="12548" width="15.85546875" style="1" customWidth="1"/>
    <col min="12549" max="12549" width="11.28515625" style="1" customWidth="1"/>
    <col min="12550" max="12550" width="10.85546875" style="1" customWidth="1"/>
    <col min="12551" max="12551" width="11" style="1" customWidth="1"/>
    <col min="12552" max="12552" width="11.140625" style="1" customWidth="1"/>
    <col min="12553" max="12553" width="10.7109375" style="1" customWidth="1"/>
    <col min="12554" max="12800" width="9.140625" style="1"/>
    <col min="12801" max="12801" width="5.85546875" style="1" customWidth="1"/>
    <col min="12802" max="12802" width="6.140625" style="1" customWidth="1"/>
    <col min="12803" max="12803" width="11.42578125" style="1" customWidth="1"/>
    <col min="12804" max="12804" width="15.85546875" style="1" customWidth="1"/>
    <col min="12805" max="12805" width="11.28515625" style="1" customWidth="1"/>
    <col min="12806" max="12806" width="10.85546875" style="1" customWidth="1"/>
    <col min="12807" max="12807" width="11" style="1" customWidth="1"/>
    <col min="12808" max="12808" width="11.140625" style="1" customWidth="1"/>
    <col min="12809" max="12809" width="10.7109375" style="1" customWidth="1"/>
    <col min="12810" max="13056" width="9.140625" style="1"/>
    <col min="13057" max="13057" width="5.85546875" style="1" customWidth="1"/>
    <col min="13058" max="13058" width="6.140625" style="1" customWidth="1"/>
    <col min="13059" max="13059" width="11.42578125" style="1" customWidth="1"/>
    <col min="13060" max="13060" width="15.85546875" style="1" customWidth="1"/>
    <col min="13061" max="13061" width="11.28515625" style="1" customWidth="1"/>
    <col min="13062" max="13062" width="10.85546875" style="1" customWidth="1"/>
    <col min="13063" max="13063" width="11" style="1" customWidth="1"/>
    <col min="13064" max="13064" width="11.140625" style="1" customWidth="1"/>
    <col min="13065" max="13065" width="10.7109375" style="1" customWidth="1"/>
    <col min="13066" max="13312" width="9.140625" style="1"/>
    <col min="13313" max="13313" width="5.85546875" style="1" customWidth="1"/>
    <col min="13314" max="13314" width="6.140625" style="1" customWidth="1"/>
    <col min="13315" max="13315" width="11.42578125" style="1" customWidth="1"/>
    <col min="13316" max="13316" width="15.85546875" style="1" customWidth="1"/>
    <col min="13317" max="13317" width="11.28515625" style="1" customWidth="1"/>
    <col min="13318" max="13318" width="10.85546875" style="1" customWidth="1"/>
    <col min="13319" max="13319" width="11" style="1" customWidth="1"/>
    <col min="13320" max="13320" width="11.140625" style="1" customWidth="1"/>
    <col min="13321" max="13321" width="10.7109375" style="1" customWidth="1"/>
    <col min="13322" max="13568" width="9.140625" style="1"/>
    <col min="13569" max="13569" width="5.85546875" style="1" customWidth="1"/>
    <col min="13570" max="13570" width="6.140625" style="1" customWidth="1"/>
    <col min="13571" max="13571" width="11.42578125" style="1" customWidth="1"/>
    <col min="13572" max="13572" width="15.85546875" style="1" customWidth="1"/>
    <col min="13573" max="13573" width="11.28515625" style="1" customWidth="1"/>
    <col min="13574" max="13574" width="10.85546875" style="1" customWidth="1"/>
    <col min="13575" max="13575" width="11" style="1" customWidth="1"/>
    <col min="13576" max="13576" width="11.140625" style="1" customWidth="1"/>
    <col min="13577" max="13577" width="10.7109375" style="1" customWidth="1"/>
    <col min="13578" max="13824" width="9.140625" style="1"/>
    <col min="13825" max="13825" width="5.85546875" style="1" customWidth="1"/>
    <col min="13826" max="13826" width="6.140625" style="1" customWidth="1"/>
    <col min="13827" max="13827" width="11.42578125" style="1" customWidth="1"/>
    <col min="13828" max="13828" width="15.85546875" style="1" customWidth="1"/>
    <col min="13829" max="13829" width="11.28515625" style="1" customWidth="1"/>
    <col min="13830" max="13830" width="10.85546875" style="1" customWidth="1"/>
    <col min="13831" max="13831" width="11" style="1" customWidth="1"/>
    <col min="13832" max="13832" width="11.140625" style="1" customWidth="1"/>
    <col min="13833" max="13833" width="10.7109375" style="1" customWidth="1"/>
    <col min="13834" max="14080" width="9.140625" style="1"/>
    <col min="14081" max="14081" width="5.85546875" style="1" customWidth="1"/>
    <col min="14082" max="14082" width="6.140625" style="1" customWidth="1"/>
    <col min="14083" max="14083" width="11.42578125" style="1" customWidth="1"/>
    <col min="14084" max="14084" width="15.85546875" style="1" customWidth="1"/>
    <col min="14085" max="14085" width="11.28515625" style="1" customWidth="1"/>
    <col min="14086" max="14086" width="10.85546875" style="1" customWidth="1"/>
    <col min="14087" max="14087" width="11" style="1" customWidth="1"/>
    <col min="14088" max="14088" width="11.140625" style="1" customWidth="1"/>
    <col min="14089" max="14089" width="10.7109375" style="1" customWidth="1"/>
    <col min="14090" max="14336" width="9.140625" style="1"/>
    <col min="14337" max="14337" width="5.85546875" style="1" customWidth="1"/>
    <col min="14338" max="14338" width="6.140625" style="1" customWidth="1"/>
    <col min="14339" max="14339" width="11.42578125" style="1" customWidth="1"/>
    <col min="14340" max="14340" width="15.85546875" style="1" customWidth="1"/>
    <col min="14341" max="14341" width="11.28515625" style="1" customWidth="1"/>
    <col min="14342" max="14342" width="10.85546875" style="1" customWidth="1"/>
    <col min="14343" max="14343" width="11" style="1" customWidth="1"/>
    <col min="14344" max="14344" width="11.140625" style="1" customWidth="1"/>
    <col min="14345" max="14345" width="10.7109375" style="1" customWidth="1"/>
    <col min="14346" max="14592" width="9.140625" style="1"/>
    <col min="14593" max="14593" width="5.85546875" style="1" customWidth="1"/>
    <col min="14594" max="14594" width="6.140625" style="1" customWidth="1"/>
    <col min="14595" max="14595" width="11.42578125" style="1" customWidth="1"/>
    <col min="14596" max="14596" width="15.85546875" style="1" customWidth="1"/>
    <col min="14597" max="14597" width="11.28515625" style="1" customWidth="1"/>
    <col min="14598" max="14598" width="10.85546875" style="1" customWidth="1"/>
    <col min="14599" max="14599" width="11" style="1" customWidth="1"/>
    <col min="14600" max="14600" width="11.140625" style="1" customWidth="1"/>
    <col min="14601" max="14601" width="10.7109375" style="1" customWidth="1"/>
    <col min="14602" max="14848" width="9.140625" style="1"/>
    <col min="14849" max="14849" width="5.85546875" style="1" customWidth="1"/>
    <col min="14850" max="14850" width="6.140625" style="1" customWidth="1"/>
    <col min="14851" max="14851" width="11.42578125" style="1" customWidth="1"/>
    <col min="14852" max="14852" width="15.85546875" style="1" customWidth="1"/>
    <col min="14853" max="14853" width="11.28515625" style="1" customWidth="1"/>
    <col min="14854" max="14854" width="10.85546875" style="1" customWidth="1"/>
    <col min="14855" max="14855" width="11" style="1" customWidth="1"/>
    <col min="14856" max="14856" width="11.140625" style="1" customWidth="1"/>
    <col min="14857" max="14857" width="10.7109375" style="1" customWidth="1"/>
    <col min="14858" max="15104" width="9.140625" style="1"/>
    <col min="15105" max="15105" width="5.85546875" style="1" customWidth="1"/>
    <col min="15106" max="15106" width="6.140625" style="1" customWidth="1"/>
    <col min="15107" max="15107" width="11.42578125" style="1" customWidth="1"/>
    <col min="15108" max="15108" width="15.85546875" style="1" customWidth="1"/>
    <col min="15109" max="15109" width="11.28515625" style="1" customWidth="1"/>
    <col min="15110" max="15110" width="10.85546875" style="1" customWidth="1"/>
    <col min="15111" max="15111" width="11" style="1" customWidth="1"/>
    <col min="15112" max="15112" width="11.140625" style="1" customWidth="1"/>
    <col min="15113" max="15113" width="10.7109375" style="1" customWidth="1"/>
    <col min="15114" max="15360" width="9.140625" style="1"/>
    <col min="15361" max="15361" width="5.85546875" style="1" customWidth="1"/>
    <col min="15362" max="15362" width="6.140625" style="1" customWidth="1"/>
    <col min="15363" max="15363" width="11.42578125" style="1" customWidth="1"/>
    <col min="15364" max="15364" width="15.85546875" style="1" customWidth="1"/>
    <col min="15365" max="15365" width="11.28515625" style="1" customWidth="1"/>
    <col min="15366" max="15366" width="10.85546875" style="1" customWidth="1"/>
    <col min="15367" max="15367" width="11" style="1" customWidth="1"/>
    <col min="15368" max="15368" width="11.140625" style="1" customWidth="1"/>
    <col min="15369" max="15369" width="10.7109375" style="1" customWidth="1"/>
    <col min="15370" max="15616" width="9.140625" style="1"/>
    <col min="15617" max="15617" width="5.85546875" style="1" customWidth="1"/>
    <col min="15618" max="15618" width="6.140625" style="1" customWidth="1"/>
    <col min="15619" max="15619" width="11.42578125" style="1" customWidth="1"/>
    <col min="15620" max="15620" width="15.85546875" style="1" customWidth="1"/>
    <col min="15621" max="15621" width="11.28515625" style="1" customWidth="1"/>
    <col min="15622" max="15622" width="10.85546875" style="1" customWidth="1"/>
    <col min="15623" max="15623" width="11" style="1" customWidth="1"/>
    <col min="15624" max="15624" width="11.140625" style="1" customWidth="1"/>
    <col min="15625" max="15625" width="10.7109375" style="1" customWidth="1"/>
    <col min="15626" max="15872" width="9.140625" style="1"/>
    <col min="15873" max="15873" width="5.85546875" style="1" customWidth="1"/>
    <col min="15874" max="15874" width="6.140625" style="1" customWidth="1"/>
    <col min="15875" max="15875" width="11.42578125" style="1" customWidth="1"/>
    <col min="15876" max="15876" width="15.85546875" style="1" customWidth="1"/>
    <col min="15877" max="15877" width="11.28515625" style="1" customWidth="1"/>
    <col min="15878" max="15878" width="10.85546875" style="1" customWidth="1"/>
    <col min="15879" max="15879" width="11" style="1" customWidth="1"/>
    <col min="15880" max="15880" width="11.140625" style="1" customWidth="1"/>
    <col min="15881" max="15881" width="10.7109375" style="1" customWidth="1"/>
    <col min="15882" max="16128" width="9.140625" style="1"/>
    <col min="16129" max="16129" width="5.85546875" style="1" customWidth="1"/>
    <col min="16130" max="16130" width="6.140625" style="1" customWidth="1"/>
    <col min="16131" max="16131" width="11.42578125" style="1" customWidth="1"/>
    <col min="16132" max="16132" width="15.85546875" style="1" customWidth="1"/>
    <col min="16133" max="16133" width="11.28515625" style="1" customWidth="1"/>
    <col min="16134" max="16134" width="10.85546875" style="1" customWidth="1"/>
    <col min="16135" max="16135" width="11" style="1" customWidth="1"/>
    <col min="16136" max="16136" width="11.140625" style="1" customWidth="1"/>
    <col min="16137" max="16137" width="10.7109375" style="1" customWidth="1"/>
    <col min="16138" max="16384" width="9.140625" style="1"/>
  </cols>
  <sheetData>
    <row r="1" spans="1:256" ht="13.5" thickTop="1" x14ac:dyDescent="0.2">
      <c r="A1" s="319" t="s">
        <v>2</v>
      </c>
      <c r="B1" s="320"/>
      <c r="C1" s="186" t="s">
        <v>104</v>
      </c>
      <c r="D1" s="187"/>
      <c r="E1" s="188"/>
      <c r="F1" s="187"/>
      <c r="G1" s="189" t="s">
        <v>75</v>
      </c>
      <c r="H1" s="190" t="s">
        <v>569</v>
      </c>
      <c r="I1" s="191"/>
    </row>
    <row r="2" spans="1:256" ht="13.5" thickBot="1" x14ac:dyDescent="0.25">
      <c r="A2" s="321" t="s">
        <v>76</v>
      </c>
      <c r="B2" s="322"/>
      <c r="C2" s="192" t="s">
        <v>571</v>
      </c>
      <c r="D2" s="193"/>
      <c r="E2" s="194"/>
      <c r="F2" s="193"/>
      <c r="G2" s="323" t="s">
        <v>570</v>
      </c>
      <c r="H2" s="324"/>
      <c r="I2" s="325"/>
    </row>
    <row r="3" spans="1:256" ht="13.5" thickTop="1" x14ac:dyDescent="0.2">
      <c r="F3" s="127"/>
    </row>
    <row r="4" spans="1:256" ht="19.5" customHeight="1" x14ac:dyDescent="0.25">
      <c r="A4" s="195" t="s">
        <v>77</v>
      </c>
      <c r="B4" s="196"/>
      <c r="C4" s="196"/>
      <c r="D4" s="196"/>
      <c r="E4" s="197"/>
      <c r="F4" s="196"/>
      <c r="G4" s="196"/>
      <c r="H4" s="196"/>
      <c r="I4" s="196"/>
    </row>
    <row r="5" spans="1:256" ht="13.5" thickBot="1" x14ac:dyDescent="0.25"/>
    <row r="6" spans="1:256" s="127" customFormat="1" ht="13.5" thickBot="1" x14ac:dyDescent="0.25">
      <c r="A6" s="198"/>
      <c r="B6" s="199" t="s">
        <v>78</v>
      </c>
      <c r="C6" s="199"/>
      <c r="D6" s="200"/>
      <c r="E6" s="201" t="s">
        <v>25</v>
      </c>
      <c r="F6" s="202" t="s">
        <v>26</v>
      </c>
      <c r="G6" s="202" t="s">
        <v>27</v>
      </c>
      <c r="H6" s="202" t="s">
        <v>28</v>
      </c>
      <c r="I6" s="203" t="s">
        <v>29</v>
      </c>
    </row>
    <row r="7" spans="1:256" s="127" customFormat="1" x14ac:dyDescent="0.2">
      <c r="A7" s="293" t="str">
        <f>'03 03 Pol'!B7</f>
        <v>95</v>
      </c>
      <c r="B7" s="62" t="str">
        <f>'03 03 Pol'!C7</f>
        <v>Dokončovací konstrukce na pozemních stavbách</v>
      </c>
      <c r="D7" s="204"/>
      <c r="E7" s="294">
        <f>'03 03 Pol'!BA9</f>
        <v>0</v>
      </c>
      <c r="F7" s="295">
        <f>'03 03 Pol'!BB9</f>
        <v>0</v>
      </c>
      <c r="G7" s="295">
        <f>'03 03 Pol'!BC9</f>
        <v>0</v>
      </c>
      <c r="H7" s="295">
        <f>'03 03 Pol'!BD9</f>
        <v>0</v>
      </c>
      <c r="I7" s="296">
        <f>'03 03 Pol'!BE9</f>
        <v>0</v>
      </c>
    </row>
    <row r="8" spans="1:256" s="127" customFormat="1" x14ac:dyDescent="0.2">
      <c r="A8" s="293" t="str">
        <f>'03 03 Pol'!B10</f>
        <v>799</v>
      </c>
      <c r="B8" s="62" t="str">
        <f>'03 03 Pol'!C10</f>
        <v>Ostatní</v>
      </c>
      <c r="D8" s="204"/>
      <c r="E8" s="294">
        <f>'03 03 Pol'!BA14</f>
        <v>0</v>
      </c>
      <c r="F8" s="295">
        <f>'03 03 Pol'!BB14</f>
        <v>0</v>
      </c>
      <c r="G8" s="295">
        <f>'03 03 Pol'!BC14</f>
        <v>0</v>
      </c>
      <c r="H8" s="295">
        <f>'03 03 Pol'!BD14</f>
        <v>0</v>
      </c>
      <c r="I8" s="296">
        <f>'03 03 Pol'!BE14</f>
        <v>0</v>
      </c>
    </row>
    <row r="9" spans="1:256" s="127" customFormat="1" x14ac:dyDescent="0.2">
      <c r="A9" s="293" t="str">
        <f>'03 03 Pol'!B15</f>
        <v>M15</v>
      </c>
      <c r="B9" s="62" t="str">
        <f>'03 03 Pol'!C15</f>
        <v>Zemní práce</v>
      </c>
      <c r="D9" s="204"/>
      <c r="E9" s="294">
        <f>'03 03 Pol'!BA24</f>
        <v>0</v>
      </c>
      <c r="F9" s="295">
        <f>'03 03 Pol'!BB24</f>
        <v>0</v>
      </c>
      <c r="G9" s="295">
        <f>'03 03 Pol'!BC24</f>
        <v>0</v>
      </c>
      <c r="H9" s="295">
        <f>'03 03 Pol'!BD24</f>
        <v>0</v>
      </c>
      <c r="I9" s="296">
        <f>'03 03 Pol'!BE24</f>
        <v>0</v>
      </c>
    </row>
    <row r="10" spans="1:256" s="127" customFormat="1" ht="13.5" thickBot="1" x14ac:dyDescent="0.25">
      <c r="A10" s="293" t="str">
        <f>'03 03 Pol'!B25</f>
        <v>M21</v>
      </c>
      <c r="B10" s="62" t="str">
        <f>'03 03 Pol'!C25</f>
        <v>Elektromontáže</v>
      </c>
      <c r="D10" s="204"/>
      <c r="E10" s="294">
        <f>'03 03 Pol'!BA40</f>
        <v>0</v>
      </c>
      <c r="F10" s="295">
        <f>'03 03 Pol'!BB40</f>
        <v>0</v>
      </c>
      <c r="G10" s="295">
        <f>'03 03 Pol'!BC40</f>
        <v>0</v>
      </c>
      <c r="H10" s="295">
        <f>'03 03 Pol'!BD40</f>
        <v>0</v>
      </c>
      <c r="I10" s="296">
        <f>'03 03 Pol'!BE40</f>
        <v>0</v>
      </c>
    </row>
    <row r="11" spans="1:256" ht="13.5" thickBot="1" x14ac:dyDescent="0.25">
      <c r="A11" s="205"/>
      <c r="B11" s="206" t="s">
        <v>79</v>
      </c>
      <c r="C11" s="206"/>
      <c r="D11" s="207"/>
      <c r="E11" s="208">
        <f>SUM(E7:E10)</f>
        <v>0</v>
      </c>
      <c r="F11" s="209">
        <f>SUM(F7:F10)</f>
        <v>0</v>
      </c>
      <c r="G11" s="209">
        <f>SUM(G7:G10)</f>
        <v>0</v>
      </c>
      <c r="H11" s="209">
        <f>SUM(H7:H10)</f>
        <v>0</v>
      </c>
      <c r="I11" s="210">
        <f>SUM(I7:I10)</f>
        <v>0</v>
      </c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</row>
    <row r="12" spans="1:256" x14ac:dyDescent="0.2">
      <c r="A12" s="127"/>
      <c r="B12" s="127"/>
      <c r="C12" s="127"/>
      <c r="D12" s="127"/>
      <c r="E12" s="127"/>
      <c r="F12" s="127"/>
      <c r="G12" s="127"/>
      <c r="H12" s="127"/>
      <c r="I12" s="127"/>
    </row>
    <row r="13" spans="1:256" ht="18" x14ac:dyDescent="0.25">
      <c r="A13" s="196" t="s">
        <v>80</v>
      </c>
      <c r="B13" s="196"/>
      <c r="C13" s="196"/>
      <c r="D13" s="196"/>
      <c r="E13" s="196"/>
      <c r="F13" s="196"/>
      <c r="G13" s="211"/>
      <c r="H13" s="196"/>
      <c r="I13" s="196"/>
      <c r="BA13" s="133"/>
      <c r="BB13" s="133"/>
      <c r="BC13" s="133"/>
      <c r="BD13" s="133"/>
      <c r="BE13" s="133"/>
    </row>
    <row r="14" spans="1:256" ht="13.5" thickBot="1" x14ac:dyDescent="0.25"/>
    <row r="15" spans="1:256" x14ac:dyDescent="0.2">
      <c r="A15" s="162" t="s">
        <v>81</v>
      </c>
      <c r="B15" s="163"/>
      <c r="C15" s="163"/>
      <c r="D15" s="212"/>
      <c r="E15" s="213" t="s">
        <v>82</v>
      </c>
      <c r="F15" s="214" t="s">
        <v>12</v>
      </c>
      <c r="G15" s="215" t="s">
        <v>83</v>
      </c>
      <c r="H15" s="216"/>
      <c r="I15" s="217" t="s">
        <v>82</v>
      </c>
    </row>
    <row r="16" spans="1:256" x14ac:dyDescent="0.2">
      <c r="A16" s="156" t="s">
        <v>397</v>
      </c>
      <c r="B16" s="147"/>
      <c r="C16" s="147"/>
      <c r="D16" s="218"/>
      <c r="E16" s="219"/>
      <c r="F16" s="220"/>
      <c r="G16" s="221">
        <v>0</v>
      </c>
      <c r="H16" s="222"/>
      <c r="I16" s="223">
        <f t="shared" ref="I16:I23" si="0">E16+F16*G16/100</f>
        <v>0</v>
      </c>
      <c r="BA16" s="1">
        <v>0</v>
      </c>
    </row>
    <row r="17" spans="1:53" x14ac:dyDescent="0.2">
      <c r="A17" s="156" t="s">
        <v>398</v>
      </c>
      <c r="B17" s="147"/>
      <c r="C17" s="147"/>
      <c r="D17" s="218"/>
      <c r="E17" s="219"/>
      <c r="F17" s="220"/>
      <c r="G17" s="221">
        <v>0</v>
      </c>
      <c r="H17" s="222"/>
      <c r="I17" s="223">
        <f t="shared" si="0"/>
        <v>0</v>
      </c>
      <c r="BA17" s="1">
        <v>0</v>
      </c>
    </row>
    <row r="18" spans="1:53" x14ac:dyDescent="0.2">
      <c r="A18" s="156" t="s">
        <v>399</v>
      </c>
      <c r="B18" s="147"/>
      <c r="C18" s="147"/>
      <c r="D18" s="218"/>
      <c r="E18" s="219"/>
      <c r="F18" s="220"/>
      <c r="G18" s="221">
        <v>0</v>
      </c>
      <c r="H18" s="222"/>
      <c r="I18" s="223">
        <f t="shared" si="0"/>
        <v>0</v>
      </c>
      <c r="BA18" s="1">
        <v>0</v>
      </c>
    </row>
    <row r="19" spans="1:53" x14ac:dyDescent="0.2">
      <c r="A19" s="156" t="s">
        <v>400</v>
      </c>
      <c r="B19" s="147"/>
      <c r="C19" s="147"/>
      <c r="D19" s="218"/>
      <c r="E19" s="219"/>
      <c r="F19" s="220"/>
      <c r="G19" s="221">
        <v>0</v>
      </c>
      <c r="H19" s="222"/>
      <c r="I19" s="223">
        <f t="shared" si="0"/>
        <v>0</v>
      </c>
      <c r="BA19" s="1">
        <v>0</v>
      </c>
    </row>
    <row r="20" spans="1:53" x14ac:dyDescent="0.2">
      <c r="A20" s="156" t="s">
        <v>401</v>
      </c>
      <c r="B20" s="147"/>
      <c r="C20" s="147"/>
      <c r="D20" s="218"/>
      <c r="E20" s="219"/>
      <c r="F20" s="220"/>
      <c r="G20" s="221">
        <v>0</v>
      </c>
      <c r="H20" s="222"/>
      <c r="I20" s="223">
        <f t="shared" si="0"/>
        <v>0</v>
      </c>
      <c r="BA20" s="1">
        <v>2</v>
      </c>
    </row>
    <row r="21" spans="1:53" x14ac:dyDescent="0.2">
      <c r="A21" s="156" t="s">
        <v>402</v>
      </c>
      <c r="B21" s="147"/>
      <c r="C21" s="147"/>
      <c r="D21" s="218"/>
      <c r="E21" s="219"/>
      <c r="F21" s="220"/>
      <c r="G21" s="221">
        <v>0</v>
      </c>
      <c r="H21" s="222"/>
      <c r="I21" s="223">
        <f t="shared" si="0"/>
        <v>0</v>
      </c>
      <c r="BA21" s="1">
        <v>1</v>
      </c>
    </row>
    <row r="22" spans="1:53" x14ac:dyDescent="0.2">
      <c r="A22" s="156" t="s">
        <v>403</v>
      </c>
      <c r="B22" s="147"/>
      <c r="C22" s="147"/>
      <c r="D22" s="218"/>
      <c r="E22" s="219"/>
      <c r="F22" s="220"/>
      <c r="G22" s="221">
        <v>0</v>
      </c>
      <c r="H22" s="222"/>
      <c r="I22" s="223">
        <f t="shared" si="0"/>
        <v>0</v>
      </c>
      <c r="BA22" s="1">
        <v>2</v>
      </c>
    </row>
    <row r="23" spans="1:53" x14ac:dyDescent="0.2">
      <c r="A23" s="156" t="s">
        <v>404</v>
      </c>
      <c r="B23" s="147"/>
      <c r="C23" s="147"/>
      <c r="D23" s="218"/>
      <c r="E23" s="219"/>
      <c r="F23" s="220"/>
      <c r="G23" s="221">
        <v>0</v>
      </c>
      <c r="H23" s="222"/>
      <c r="I23" s="223">
        <f t="shared" si="0"/>
        <v>0</v>
      </c>
      <c r="BA23" s="1">
        <v>2</v>
      </c>
    </row>
    <row r="24" spans="1:53" ht="13.5" thickBot="1" x14ac:dyDescent="0.25">
      <c r="A24" s="224"/>
      <c r="B24" s="225" t="s">
        <v>84</v>
      </c>
      <c r="C24" s="226"/>
      <c r="D24" s="227"/>
      <c r="E24" s="228"/>
      <c r="F24" s="229"/>
      <c r="G24" s="229"/>
      <c r="H24" s="326">
        <f>SUM(I16:I23)</f>
        <v>0</v>
      </c>
      <c r="I24" s="327"/>
    </row>
    <row r="26" spans="1:53" x14ac:dyDescent="0.2">
      <c r="B26" s="14"/>
      <c r="F26" s="230"/>
      <c r="G26" s="231"/>
      <c r="H26" s="231"/>
      <c r="I26" s="46"/>
    </row>
    <row r="27" spans="1:53" x14ac:dyDescent="0.2">
      <c r="F27" s="230"/>
      <c r="G27" s="231"/>
      <c r="H27" s="231"/>
      <c r="I27" s="46"/>
    </row>
    <row r="28" spans="1:53" x14ac:dyDescent="0.2">
      <c r="F28" s="230"/>
      <c r="G28" s="231"/>
      <c r="H28" s="231"/>
      <c r="I28" s="46"/>
    </row>
    <row r="29" spans="1:53" x14ac:dyDescent="0.2">
      <c r="F29" s="230"/>
      <c r="G29" s="231"/>
      <c r="H29" s="231"/>
      <c r="I29" s="46"/>
    </row>
    <row r="30" spans="1:53" x14ac:dyDescent="0.2">
      <c r="F30" s="230"/>
      <c r="G30" s="231"/>
      <c r="H30" s="231"/>
      <c r="I30" s="46"/>
    </row>
    <row r="31" spans="1:53" x14ac:dyDescent="0.2">
      <c r="F31" s="230"/>
      <c r="G31" s="231"/>
      <c r="H31" s="231"/>
      <c r="I31" s="46"/>
    </row>
    <row r="32" spans="1:53" x14ac:dyDescent="0.2">
      <c r="F32" s="230"/>
      <c r="G32" s="231"/>
      <c r="H32" s="231"/>
      <c r="I32" s="46"/>
    </row>
    <row r="33" spans="6:9" x14ac:dyDescent="0.2">
      <c r="F33" s="230"/>
      <c r="G33" s="231"/>
      <c r="H33" s="231"/>
      <c r="I33" s="46"/>
    </row>
    <row r="34" spans="6:9" x14ac:dyDescent="0.2">
      <c r="F34" s="230"/>
      <c r="G34" s="231"/>
      <c r="H34" s="231"/>
      <c r="I34" s="46"/>
    </row>
    <row r="35" spans="6:9" x14ac:dyDescent="0.2">
      <c r="F35" s="230"/>
      <c r="G35" s="231"/>
      <c r="H35" s="231"/>
      <c r="I35" s="46"/>
    </row>
    <row r="36" spans="6:9" x14ac:dyDescent="0.2">
      <c r="F36" s="230"/>
      <c r="G36" s="231"/>
      <c r="H36" s="231"/>
      <c r="I36" s="46"/>
    </row>
    <row r="37" spans="6:9" x14ac:dyDescent="0.2">
      <c r="F37" s="230"/>
      <c r="G37" s="231"/>
      <c r="H37" s="231"/>
      <c r="I37" s="46"/>
    </row>
    <row r="38" spans="6:9" x14ac:dyDescent="0.2">
      <c r="F38" s="230"/>
      <c r="G38" s="231"/>
      <c r="H38" s="231"/>
      <c r="I38" s="46"/>
    </row>
    <row r="39" spans="6:9" x14ac:dyDescent="0.2">
      <c r="F39" s="230"/>
      <c r="G39" s="231"/>
      <c r="H39" s="231"/>
      <c r="I39" s="46"/>
    </row>
    <row r="40" spans="6:9" x14ac:dyDescent="0.2">
      <c r="F40" s="230"/>
      <c r="G40" s="231"/>
      <c r="H40" s="231"/>
      <c r="I40" s="46"/>
    </row>
    <row r="41" spans="6:9" x14ac:dyDescent="0.2">
      <c r="F41" s="230"/>
      <c r="G41" s="231"/>
      <c r="H41" s="231"/>
      <c r="I41" s="46"/>
    </row>
    <row r="42" spans="6:9" x14ac:dyDescent="0.2">
      <c r="F42" s="230"/>
      <c r="G42" s="231"/>
      <c r="H42" s="231"/>
      <c r="I42" s="46"/>
    </row>
    <row r="43" spans="6:9" x14ac:dyDescent="0.2">
      <c r="F43" s="230"/>
      <c r="G43" s="231"/>
      <c r="H43" s="231"/>
      <c r="I43" s="46"/>
    </row>
    <row r="44" spans="6:9" x14ac:dyDescent="0.2">
      <c r="F44" s="230"/>
      <c r="G44" s="231"/>
      <c r="H44" s="231"/>
      <c r="I44" s="46"/>
    </row>
    <row r="45" spans="6:9" x14ac:dyDescent="0.2">
      <c r="F45" s="230"/>
      <c r="G45" s="231"/>
      <c r="H45" s="231"/>
      <c r="I45" s="46"/>
    </row>
    <row r="46" spans="6:9" x14ac:dyDescent="0.2">
      <c r="F46" s="230"/>
      <c r="G46" s="231"/>
      <c r="H46" s="231"/>
      <c r="I46" s="46"/>
    </row>
    <row r="47" spans="6:9" x14ac:dyDescent="0.2">
      <c r="F47" s="230"/>
      <c r="G47" s="231"/>
      <c r="H47" s="231"/>
      <c r="I47" s="46"/>
    </row>
    <row r="48" spans="6:9" x14ac:dyDescent="0.2">
      <c r="F48" s="230"/>
      <c r="G48" s="231"/>
      <c r="H48" s="231"/>
      <c r="I48" s="46"/>
    </row>
    <row r="49" spans="6:9" x14ac:dyDescent="0.2">
      <c r="F49" s="230"/>
      <c r="G49" s="231"/>
      <c r="H49" s="231"/>
      <c r="I49" s="46"/>
    </row>
    <row r="50" spans="6:9" x14ac:dyDescent="0.2">
      <c r="F50" s="230"/>
      <c r="G50" s="231"/>
      <c r="H50" s="231"/>
      <c r="I50" s="46"/>
    </row>
    <row r="51" spans="6:9" x14ac:dyDescent="0.2">
      <c r="F51" s="230"/>
      <c r="G51" s="231"/>
      <c r="H51" s="231"/>
      <c r="I51" s="46"/>
    </row>
    <row r="52" spans="6:9" x14ac:dyDescent="0.2">
      <c r="F52" s="230"/>
      <c r="G52" s="231"/>
      <c r="H52" s="231"/>
      <c r="I52" s="46"/>
    </row>
    <row r="53" spans="6:9" x14ac:dyDescent="0.2">
      <c r="F53" s="230"/>
      <c r="G53" s="231"/>
      <c r="H53" s="231"/>
      <c r="I53" s="46"/>
    </row>
    <row r="54" spans="6:9" x14ac:dyDescent="0.2">
      <c r="F54" s="230"/>
      <c r="G54" s="231"/>
      <c r="H54" s="231"/>
      <c r="I54" s="46"/>
    </row>
    <row r="55" spans="6:9" x14ac:dyDescent="0.2">
      <c r="F55" s="230"/>
      <c r="G55" s="231"/>
      <c r="H55" s="231"/>
      <c r="I55" s="46"/>
    </row>
    <row r="56" spans="6:9" x14ac:dyDescent="0.2">
      <c r="F56" s="230"/>
      <c r="G56" s="231"/>
      <c r="H56" s="231"/>
      <c r="I56" s="46"/>
    </row>
    <row r="57" spans="6:9" x14ac:dyDescent="0.2">
      <c r="F57" s="230"/>
      <c r="G57" s="231"/>
      <c r="H57" s="231"/>
      <c r="I57" s="46"/>
    </row>
    <row r="58" spans="6:9" x14ac:dyDescent="0.2">
      <c r="F58" s="230"/>
      <c r="G58" s="231"/>
      <c r="H58" s="231"/>
      <c r="I58" s="46"/>
    </row>
    <row r="59" spans="6:9" x14ac:dyDescent="0.2">
      <c r="F59" s="230"/>
      <c r="G59" s="231"/>
      <c r="H59" s="231"/>
      <c r="I59" s="46"/>
    </row>
    <row r="60" spans="6:9" x14ac:dyDescent="0.2">
      <c r="F60" s="230"/>
      <c r="G60" s="231"/>
      <c r="H60" s="231"/>
      <c r="I60" s="46"/>
    </row>
    <row r="61" spans="6:9" x14ac:dyDescent="0.2">
      <c r="F61" s="230"/>
      <c r="G61" s="231"/>
      <c r="H61" s="231"/>
      <c r="I61" s="46"/>
    </row>
    <row r="62" spans="6:9" x14ac:dyDescent="0.2">
      <c r="F62" s="230"/>
      <c r="G62" s="231"/>
      <c r="H62" s="231"/>
      <c r="I62" s="46"/>
    </row>
    <row r="63" spans="6:9" x14ac:dyDescent="0.2">
      <c r="F63" s="230"/>
      <c r="G63" s="231"/>
      <c r="H63" s="231"/>
      <c r="I63" s="46"/>
    </row>
    <row r="64" spans="6:9" x14ac:dyDescent="0.2">
      <c r="F64" s="230"/>
      <c r="G64" s="231"/>
      <c r="H64" s="231"/>
      <c r="I64" s="46"/>
    </row>
    <row r="65" spans="6:9" x14ac:dyDescent="0.2">
      <c r="F65" s="230"/>
      <c r="G65" s="231"/>
      <c r="H65" s="231"/>
      <c r="I65" s="46"/>
    </row>
    <row r="66" spans="6:9" x14ac:dyDescent="0.2">
      <c r="F66" s="230"/>
      <c r="G66" s="231"/>
      <c r="H66" s="231"/>
      <c r="I66" s="46"/>
    </row>
    <row r="67" spans="6:9" x14ac:dyDescent="0.2">
      <c r="F67" s="230"/>
      <c r="G67" s="231"/>
      <c r="H67" s="231"/>
      <c r="I67" s="46"/>
    </row>
    <row r="68" spans="6:9" x14ac:dyDescent="0.2">
      <c r="F68" s="230"/>
      <c r="G68" s="231"/>
      <c r="H68" s="231"/>
      <c r="I68" s="46"/>
    </row>
    <row r="69" spans="6:9" x14ac:dyDescent="0.2">
      <c r="F69" s="230"/>
      <c r="G69" s="231"/>
      <c r="H69" s="231"/>
      <c r="I69" s="46"/>
    </row>
    <row r="70" spans="6:9" x14ac:dyDescent="0.2">
      <c r="F70" s="230"/>
      <c r="G70" s="231"/>
      <c r="H70" s="231"/>
      <c r="I70" s="46"/>
    </row>
    <row r="71" spans="6:9" x14ac:dyDescent="0.2">
      <c r="F71" s="230"/>
      <c r="G71" s="231"/>
      <c r="H71" s="231"/>
      <c r="I71" s="46"/>
    </row>
    <row r="72" spans="6:9" x14ac:dyDescent="0.2">
      <c r="F72" s="230"/>
      <c r="G72" s="231"/>
      <c r="H72" s="231"/>
      <c r="I72" s="46"/>
    </row>
    <row r="73" spans="6:9" x14ac:dyDescent="0.2">
      <c r="F73" s="230"/>
      <c r="G73" s="231"/>
      <c r="H73" s="231"/>
      <c r="I73" s="46"/>
    </row>
    <row r="74" spans="6:9" x14ac:dyDescent="0.2">
      <c r="F74" s="230"/>
      <c r="G74" s="231"/>
      <c r="H74" s="231"/>
      <c r="I74" s="46"/>
    </row>
    <row r="75" spans="6:9" x14ac:dyDescent="0.2">
      <c r="F75" s="230"/>
      <c r="G75" s="231"/>
      <c r="H75" s="231"/>
      <c r="I75" s="46"/>
    </row>
  </sheetData>
  <mergeCells count="4">
    <mergeCell ref="A1:B1"/>
    <mergeCell ref="A2:B2"/>
    <mergeCell ref="G2:I2"/>
    <mergeCell ref="H24:I24"/>
  </mergeCells>
  <pageMargins left="0.90551181102362199" right="0.31496062992125984" top="0.94488188976377951" bottom="0.94488188976377951" header="0.31496062992125984" footer="0.31496062992125984"/>
  <pageSetup paperSize="9" scale="95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19</vt:i4>
      </vt:variant>
      <vt:variant>
        <vt:lpstr>Pojmenované oblasti</vt:lpstr>
      </vt:variant>
      <vt:variant>
        <vt:i4>52</vt:i4>
      </vt:variant>
    </vt:vector>
  </HeadingPairs>
  <TitlesOfParts>
    <vt:vector size="71" baseType="lpstr">
      <vt:lpstr>Stavba</vt:lpstr>
      <vt:lpstr>01 01 KL</vt:lpstr>
      <vt:lpstr>01 01 Rek</vt:lpstr>
      <vt:lpstr>01 01 Pol</vt:lpstr>
      <vt:lpstr>02 02 KL</vt:lpstr>
      <vt:lpstr>02 02 Rek</vt:lpstr>
      <vt:lpstr>02 02 Pol</vt:lpstr>
      <vt:lpstr>03 03 KL</vt:lpstr>
      <vt:lpstr>03 03 Rek</vt:lpstr>
      <vt:lpstr>03 03 Pol</vt:lpstr>
      <vt:lpstr>04 04 KL</vt:lpstr>
      <vt:lpstr>04 04 Rek</vt:lpstr>
      <vt:lpstr>04 04 Pol</vt:lpstr>
      <vt:lpstr>05 05 KL</vt:lpstr>
      <vt:lpstr>05 05 Rek</vt:lpstr>
      <vt:lpstr>05 05 Pol</vt:lpstr>
      <vt:lpstr>06 06 KL</vt:lpstr>
      <vt:lpstr>06 06 Rek</vt:lpstr>
      <vt:lpstr>06 06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'01 01 Pol'!Názvy_tisku</vt:lpstr>
      <vt:lpstr>'01 01 Rek'!Názvy_tisku</vt:lpstr>
      <vt:lpstr>'02 02 Pol'!Názvy_tisku</vt:lpstr>
      <vt:lpstr>'02 02 Rek'!Názvy_tisku</vt:lpstr>
      <vt:lpstr>'03 03 Pol'!Názvy_tisku</vt:lpstr>
      <vt:lpstr>'03 03 Rek'!Názvy_tisku</vt:lpstr>
      <vt:lpstr>'04 04 Pol'!Názvy_tisku</vt:lpstr>
      <vt:lpstr>'04 04 Rek'!Názvy_tisku</vt:lpstr>
      <vt:lpstr>'05 05 Pol'!Názvy_tisku</vt:lpstr>
      <vt:lpstr>'05 05 Rek'!Názvy_tisku</vt:lpstr>
      <vt:lpstr>'06 06 Pol'!Názvy_tisku</vt:lpstr>
      <vt:lpstr>'06 06 Rek'!Názvy_tisku</vt:lpstr>
      <vt:lpstr>Stavba!Objednatel</vt:lpstr>
      <vt:lpstr>Stavba!Objekt</vt:lpstr>
      <vt:lpstr>'01 01 KL'!Oblast_tisku</vt:lpstr>
      <vt:lpstr>'01 01 Pol'!Oblast_tisku</vt:lpstr>
      <vt:lpstr>'01 01 Rek'!Oblast_tisku</vt:lpstr>
      <vt:lpstr>'02 02 KL'!Oblast_tisku</vt:lpstr>
      <vt:lpstr>'02 02 Pol'!Oblast_tisku</vt:lpstr>
      <vt:lpstr>'02 02 Rek'!Oblast_tisku</vt:lpstr>
      <vt:lpstr>'03 03 KL'!Oblast_tisku</vt:lpstr>
      <vt:lpstr>'03 03 Pol'!Oblast_tisku</vt:lpstr>
      <vt:lpstr>'03 03 Rek'!Oblast_tisku</vt:lpstr>
      <vt:lpstr>'04 04 KL'!Oblast_tisku</vt:lpstr>
      <vt:lpstr>'04 04 Pol'!Oblast_tisku</vt:lpstr>
      <vt:lpstr>'04 04 Rek'!Oblast_tisku</vt:lpstr>
      <vt:lpstr>'05 05 KL'!Oblast_tisku</vt:lpstr>
      <vt:lpstr>'05 05 Pol'!Oblast_tisku</vt:lpstr>
      <vt:lpstr>'05 05 Rek'!Oblast_tisku</vt:lpstr>
      <vt:lpstr>'06 06 KL'!Oblast_tisku</vt:lpstr>
      <vt:lpstr>'06 06 Pol'!Oblast_tisku</vt:lpstr>
      <vt:lpstr>'06 06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Jirka</cp:lastModifiedBy>
  <cp:lastPrinted>2018-03-23T16:00:14Z</cp:lastPrinted>
  <dcterms:created xsi:type="dcterms:W3CDTF">2018-03-22T16:41:13Z</dcterms:created>
  <dcterms:modified xsi:type="dcterms:W3CDTF">2018-03-23T16:00:22Z</dcterms:modified>
</cp:coreProperties>
</file>